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5-01\Desktop\Мои документы 2\Учебные планы 2020\"/>
    </mc:Choice>
  </mc:AlternateContent>
  <xr:revisionPtr revIDLastSave="0" documentId="13_ncr:1_{4CB37C0E-7C78-48B6-A0E3-B09EDA1813C7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Титульный лист" sheetId="1" r:id="rId1"/>
    <sheet name="Пояснительная записка" sheetId="5" r:id="rId2"/>
    <sheet name="План учебного процесса и кабины" sheetId="2" r:id="rId3"/>
    <sheet name="Календарный график" sheetId="7" r:id="rId4"/>
  </sheets>
  <calcPr calcId="191029"/>
</workbook>
</file>

<file path=xl/calcChain.xml><?xml version="1.0" encoding="utf-8"?>
<calcChain xmlns="http://schemas.openxmlformats.org/spreadsheetml/2006/main">
  <c r="BW56" i="2" l="1"/>
  <c r="BK56" i="2"/>
  <c r="AM44" i="2"/>
  <c r="AM43" i="2" s="1"/>
  <c r="AG44" i="2"/>
  <c r="AG43" i="2" s="1"/>
  <c r="BW44" i="2"/>
  <c r="BQ44" i="2"/>
  <c r="BQ43" i="2" s="1"/>
  <c r="BK44" i="2"/>
  <c r="BE44" i="2"/>
  <c r="BE43" i="2" s="1"/>
  <c r="AY44" i="2"/>
  <c r="AY43" i="2" s="1"/>
  <c r="AS44" i="2"/>
  <c r="AS43" i="2" s="1"/>
  <c r="AY21" i="2"/>
  <c r="AS21" i="2"/>
  <c r="BW43" i="2" l="1"/>
  <c r="BK43" i="2"/>
  <c r="X24" i="2"/>
  <c r="Y24" i="2" s="1"/>
  <c r="X25" i="2"/>
  <c r="Y25" i="2" s="1"/>
  <c r="AD24" i="2" l="1"/>
  <c r="AD25" i="2"/>
  <c r="AJ25" i="2"/>
  <c r="W25" i="2"/>
  <c r="AB25" i="2"/>
  <c r="U25" i="2" l="1"/>
  <c r="V68" i="2"/>
  <c r="AD67" i="2"/>
  <c r="AD68" i="2"/>
  <c r="BH77" i="2"/>
  <c r="BH78" i="2"/>
  <c r="V80" i="2"/>
  <c r="BN104" i="2"/>
  <c r="BH106" i="2"/>
  <c r="BH104" i="2"/>
  <c r="BJ73" i="2"/>
  <c r="BE89" i="2"/>
  <c r="AY89" i="2"/>
  <c r="AS89" i="2"/>
  <c r="BT67" i="2" l="1"/>
  <c r="BT68" i="2"/>
  <c r="BN67" i="2"/>
  <c r="BN68" i="2"/>
  <c r="BH67" i="2"/>
  <c r="BH68" i="2"/>
  <c r="BB67" i="2"/>
  <c r="BB68" i="2"/>
  <c r="AV67" i="2"/>
  <c r="AV68" i="2"/>
  <c r="AP67" i="2"/>
  <c r="AP68" i="2"/>
  <c r="V67" i="2"/>
  <c r="W67" i="2"/>
  <c r="X67" i="2"/>
  <c r="Y67" i="2" s="1"/>
  <c r="AB67" i="2"/>
  <c r="W68" i="2"/>
  <c r="X68" i="2"/>
  <c r="Y68" i="2" s="1"/>
  <c r="AB68" i="2"/>
  <c r="AV77" i="2"/>
  <c r="BT106" i="2"/>
  <c r="BT105" i="2"/>
  <c r="BT104" i="2"/>
  <c r="BN106" i="2"/>
  <c r="BN105" i="2"/>
  <c r="BH105" i="2"/>
  <c r="BB106" i="2"/>
  <c r="BB105" i="2"/>
  <c r="BB104" i="2"/>
  <c r="AV106" i="2"/>
  <c r="AV105" i="2"/>
  <c r="AV104" i="2"/>
  <c r="AP106" i="2"/>
  <c r="AP105" i="2"/>
  <c r="AP104" i="2"/>
  <c r="U67" i="2" l="1"/>
  <c r="U68" i="2"/>
  <c r="AJ106" i="2"/>
  <c r="AJ105" i="2"/>
  <c r="AJ104" i="2"/>
  <c r="AD106" i="2"/>
  <c r="CA106" i="2" s="1"/>
  <c r="AD105" i="2"/>
  <c r="CA105" i="2" s="1"/>
  <c r="AD104" i="2"/>
  <c r="CA104" i="2" s="1"/>
  <c r="BO73" i="2" l="1"/>
  <c r="V74" i="2"/>
  <c r="AE10" i="2" l="1"/>
  <c r="V90" i="2" l="1"/>
  <c r="V85" i="2"/>
  <c r="V86" i="2"/>
  <c r="U95" i="2" l="1"/>
  <c r="BN103" i="2" l="1"/>
  <c r="BT95" i="2"/>
  <c r="BT94" i="2"/>
  <c r="BN94" i="2"/>
  <c r="Z9" i="2" l="1"/>
  <c r="CA103" i="2"/>
  <c r="AB82" i="2"/>
  <c r="AB95" i="2"/>
  <c r="AB94" i="2"/>
  <c r="BW89" i="2"/>
  <c r="BX89" i="2"/>
  <c r="AB93" i="2"/>
  <c r="AB92" i="2"/>
  <c r="AB88" i="2"/>
  <c r="AB87" i="2"/>
  <c r="AB83" i="2"/>
  <c r="AB78" i="2"/>
  <c r="AB77" i="2"/>
  <c r="W59" i="2"/>
  <c r="W60" i="2"/>
  <c r="W61" i="2"/>
  <c r="W62" i="2"/>
  <c r="W63" i="2"/>
  <c r="W64" i="2"/>
  <c r="W65" i="2"/>
  <c r="W66" i="2"/>
  <c r="W69" i="2"/>
  <c r="W54" i="2"/>
  <c r="W55" i="2"/>
  <c r="W91" i="2"/>
  <c r="W86" i="2"/>
  <c r="W81" i="2"/>
  <c r="W76" i="2"/>
  <c r="W75" i="2"/>
  <c r="W58" i="2"/>
  <c r="W53" i="2"/>
  <c r="W47" i="2"/>
  <c r="W48" i="2"/>
  <c r="W49" i="2"/>
  <c r="W50" i="2"/>
  <c r="W46" i="2"/>
  <c r="X47" i="2"/>
  <c r="X48" i="2"/>
  <c r="X49" i="2"/>
  <c r="X50" i="2"/>
  <c r="X91" i="2"/>
  <c r="X86" i="2"/>
  <c r="X81" i="2"/>
  <c r="X76" i="2"/>
  <c r="X75" i="2"/>
  <c r="X59" i="2"/>
  <c r="X60" i="2"/>
  <c r="X61" i="2"/>
  <c r="X62" i="2"/>
  <c r="X63" i="2"/>
  <c r="X64" i="2"/>
  <c r="Y64" i="2" s="1"/>
  <c r="X65" i="2"/>
  <c r="X66" i="2"/>
  <c r="X69" i="2"/>
  <c r="X58" i="2"/>
  <c r="X54" i="2"/>
  <c r="X55" i="2"/>
  <c r="X53" i="2"/>
  <c r="X46" i="2"/>
  <c r="BW73" i="2"/>
  <c r="BK73" i="2"/>
  <c r="BL89" i="2"/>
  <c r="BK89" i="2"/>
  <c r="AP47" i="2"/>
  <c r="AP48" i="2"/>
  <c r="AP49" i="2"/>
  <c r="AP50" i="2"/>
  <c r="U46" i="2" l="1"/>
  <c r="X51" i="2"/>
  <c r="AQ51" i="2" l="1"/>
  <c r="AR51" i="2"/>
  <c r="AS51" i="2"/>
  <c r="AT51" i="2"/>
  <c r="AU51" i="2"/>
  <c r="AW51" i="2"/>
  <c r="AX51" i="2"/>
  <c r="AY51" i="2"/>
  <c r="AZ51" i="2"/>
  <c r="BA51" i="2"/>
  <c r="BC51" i="2"/>
  <c r="BD51" i="2"/>
  <c r="BE51" i="2"/>
  <c r="BF51" i="2"/>
  <c r="BG51" i="2"/>
  <c r="BI51" i="2"/>
  <c r="BJ51" i="2"/>
  <c r="BK51" i="2"/>
  <c r="BL51" i="2"/>
  <c r="BM51" i="2"/>
  <c r="BO51" i="2"/>
  <c r="BP51" i="2"/>
  <c r="BQ51" i="2"/>
  <c r="BR51" i="2"/>
  <c r="BS51" i="2"/>
  <c r="BU51" i="2"/>
  <c r="BV51" i="2"/>
  <c r="BW51" i="2"/>
  <c r="BX51" i="2"/>
  <c r="BY51" i="2"/>
  <c r="AK51" i="2"/>
  <c r="AL51" i="2"/>
  <c r="AM51" i="2"/>
  <c r="AN51" i="2"/>
  <c r="AO51" i="2"/>
  <c r="AE51" i="2"/>
  <c r="AF51" i="2"/>
  <c r="AG51" i="2"/>
  <c r="AH51" i="2"/>
  <c r="AI51" i="2"/>
  <c r="Z51" i="2"/>
  <c r="AA51" i="2"/>
  <c r="V55" i="2"/>
  <c r="Y55" i="2"/>
  <c r="AB55" i="2"/>
  <c r="AC55" i="2"/>
  <c r="AD55" i="2"/>
  <c r="AJ55" i="2"/>
  <c r="AP55" i="2"/>
  <c r="AV55" i="2"/>
  <c r="BB55" i="2"/>
  <c r="BH55" i="2"/>
  <c r="BN55" i="2"/>
  <c r="BT55" i="2"/>
  <c r="U55" i="2" l="1"/>
  <c r="BT93" i="2"/>
  <c r="BN93" i="2"/>
  <c r="BT92" i="2"/>
  <c r="BN92" i="2"/>
  <c r="BT91" i="2"/>
  <c r="BN91" i="2"/>
  <c r="BY89" i="2"/>
  <c r="BV89" i="2"/>
  <c r="BU89" i="2"/>
  <c r="BS89" i="2"/>
  <c r="BR89" i="2"/>
  <c r="BP89" i="2"/>
  <c r="BO89" i="2"/>
  <c r="BT88" i="2"/>
  <c r="BN88" i="2"/>
  <c r="BT87" i="2"/>
  <c r="BN87" i="2"/>
  <c r="BT86" i="2"/>
  <c r="BN86" i="2"/>
  <c r="BY84" i="2"/>
  <c r="BX84" i="2"/>
  <c r="BW84" i="2"/>
  <c r="BV84" i="2"/>
  <c r="BU84" i="2"/>
  <c r="BS84" i="2"/>
  <c r="BR84" i="2"/>
  <c r="BQ84" i="2"/>
  <c r="BP84" i="2"/>
  <c r="BO84" i="2"/>
  <c r="BT83" i="2"/>
  <c r="BN83" i="2"/>
  <c r="BT82" i="2"/>
  <c r="BN82" i="2"/>
  <c r="BT81" i="2"/>
  <c r="BN81" i="2"/>
  <c r="BY79" i="2"/>
  <c r="BX79" i="2"/>
  <c r="BW79" i="2"/>
  <c r="BV79" i="2"/>
  <c r="BU79" i="2"/>
  <c r="BS79" i="2"/>
  <c r="BR79" i="2"/>
  <c r="BQ79" i="2"/>
  <c r="BP79" i="2"/>
  <c r="BO79" i="2"/>
  <c r="BO72" i="2" s="1"/>
  <c r="BT78" i="2"/>
  <c r="BN78" i="2"/>
  <c r="BT77" i="2"/>
  <c r="BN77" i="2"/>
  <c r="BT76" i="2"/>
  <c r="BN76" i="2"/>
  <c r="BT75" i="2"/>
  <c r="BT73" i="2" s="1"/>
  <c r="BN75" i="2"/>
  <c r="BY73" i="2"/>
  <c r="BX73" i="2"/>
  <c r="BV73" i="2"/>
  <c r="BU73" i="2"/>
  <c r="BS73" i="2"/>
  <c r="BR73" i="2"/>
  <c r="BQ73" i="2"/>
  <c r="BQ72" i="2" s="1"/>
  <c r="BP73" i="2"/>
  <c r="BT71" i="2"/>
  <c r="BN71" i="2"/>
  <c r="BT69" i="2"/>
  <c r="BN69" i="2"/>
  <c r="BT66" i="2"/>
  <c r="BN66" i="2"/>
  <c r="BT65" i="2"/>
  <c r="BN65" i="2"/>
  <c r="BT64" i="2"/>
  <c r="BN64" i="2"/>
  <c r="BT63" i="2"/>
  <c r="BN63" i="2"/>
  <c r="BT62" i="2"/>
  <c r="BN62" i="2"/>
  <c r="BT61" i="2"/>
  <c r="BN61" i="2"/>
  <c r="BT60" i="2"/>
  <c r="BN60" i="2"/>
  <c r="BT59" i="2"/>
  <c r="BN59" i="2"/>
  <c r="BT58" i="2"/>
  <c r="BN58" i="2"/>
  <c r="BT57" i="2"/>
  <c r="BN57" i="2"/>
  <c r="BY56" i="2"/>
  <c r="BX56" i="2"/>
  <c r="BV56" i="2"/>
  <c r="BU56" i="2"/>
  <c r="BS56" i="2"/>
  <c r="BR56" i="2"/>
  <c r="BQ56" i="2"/>
  <c r="BP56" i="2"/>
  <c r="BO56" i="2"/>
  <c r="BT54" i="2"/>
  <c r="BN54" i="2"/>
  <c r="BT53" i="2"/>
  <c r="BT51" i="2" s="1"/>
  <c r="BN53" i="2"/>
  <c r="BN51" i="2" s="1"/>
  <c r="BT52" i="2"/>
  <c r="BN52" i="2"/>
  <c r="BT50" i="2"/>
  <c r="BN50" i="2"/>
  <c r="BT49" i="2"/>
  <c r="BN49" i="2"/>
  <c r="BT48" i="2"/>
  <c r="BN48" i="2"/>
  <c r="BT47" i="2"/>
  <c r="BN47" i="2"/>
  <c r="BN44" i="2" s="1"/>
  <c r="BT46" i="2"/>
  <c r="BN46" i="2"/>
  <c r="BY44" i="2"/>
  <c r="BX44" i="2"/>
  <c r="BV44" i="2"/>
  <c r="BU44" i="2"/>
  <c r="BT44" i="2"/>
  <c r="BS44" i="2"/>
  <c r="BR44" i="2"/>
  <c r="BP44" i="2"/>
  <c r="BO44" i="2"/>
  <c r="BT42" i="2"/>
  <c r="BN42" i="2"/>
  <c r="BT41" i="2"/>
  <c r="BN41" i="2"/>
  <c r="BT39" i="2"/>
  <c r="BN39" i="2"/>
  <c r="BT38" i="2"/>
  <c r="BN38" i="2"/>
  <c r="BT37" i="2"/>
  <c r="BN37" i="2"/>
  <c r="BT36" i="2"/>
  <c r="BN36" i="2"/>
  <c r="BT35" i="2"/>
  <c r="BN35" i="2"/>
  <c r="BT34" i="2"/>
  <c r="BN34" i="2"/>
  <c r="BT33" i="2"/>
  <c r="BN33" i="2"/>
  <c r="BT32" i="2"/>
  <c r="BN32" i="2"/>
  <c r="BT31" i="2"/>
  <c r="BN31" i="2"/>
  <c r="BT30" i="2"/>
  <c r="BN30" i="2"/>
  <c r="BT29" i="2"/>
  <c r="BN29" i="2"/>
  <c r="BT28" i="2"/>
  <c r="BT21" i="2" s="1"/>
  <c r="BN28" i="2"/>
  <c r="BT27" i="2"/>
  <c r="BN27" i="2"/>
  <c r="BT26" i="2"/>
  <c r="BN26" i="2"/>
  <c r="BT24" i="2"/>
  <c r="BN24" i="2"/>
  <c r="BN21" i="2" s="1"/>
  <c r="BY21" i="2"/>
  <c r="BX21" i="2"/>
  <c r="BV21" i="2"/>
  <c r="BU21" i="2"/>
  <c r="BS21" i="2"/>
  <c r="BR21" i="2"/>
  <c r="BP21" i="2"/>
  <c r="BO21" i="2"/>
  <c r="AV91" i="2"/>
  <c r="BB49" i="2"/>
  <c r="V91" i="2"/>
  <c r="AB91" i="2"/>
  <c r="AB86" i="2"/>
  <c r="AB81" i="2"/>
  <c r="V81" i="2"/>
  <c r="AB76" i="2"/>
  <c r="AB75" i="2"/>
  <c r="V75" i="2"/>
  <c r="V73" i="2" s="1"/>
  <c r="AB59" i="2"/>
  <c r="AB60" i="2"/>
  <c r="AB61" i="2"/>
  <c r="AB62" i="2"/>
  <c r="AB63" i="2"/>
  <c r="AB64" i="2"/>
  <c r="AB65" i="2"/>
  <c r="AB66" i="2"/>
  <c r="AB69" i="2"/>
  <c r="AB58" i="2"/>
  <c r="V59" i="2"/>
  <c r="V60" i="2"/>
  <c r="V61" i="2"/>
  <c r="V62" i="2"/>
  <c r="V63" i="2"/>
  <c r="V64" i="2"/>
  <c r="V65" i="2"/>
  <c r="V66" i="2"/>
  <c r="V69" i="2"/>
  <c r="V58" i="2"/>
  <c r="W51" i="2"/>
  <c r="AB54" i="2"/>
  <c r="AB53" i="2"/>
  <c r="V54" i="2"/>
  <c r="V53" i="2"/>
  <c r="V47" i="2"/>
  <c r="V48" i="2"/>
  <c r="V49" i="2"/>
  <c r="V50" i="2"/>
  <c r="V46" i="2"/>
  <c r="AB47" i="2"/>
  <c r="AB48" i="2"/>
  <c r="AB49" i="2"/>
  <c r="AB50" i="2"/>
  <c r="AB46" i="2"/>
  <c r="V41" i="2"/>
  <c r="AB41" i="2"/>
  <c r="W41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24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24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24" i="2"/>
  <c r="BM21" i="2"/>
  <c r="BM44" i="2"/>
  <c r="BM56" i="2"/>
  <c r="BM73" i="2"/>
  <c r="BM79" i="2"/>
  <c r="BM84" i="2"/>
  <c r="BM89" i="2"/>
  <c r="BT56" i="2" l="1"/>
  <c r="BT99" i="2" s="1"/>
  <c r="BN56" i="2"/>
  <c r="BP72" i="2"/>
  <c r="BP70" i="2" s="1"/>
  <c r="BN89" i="2"/>
  <c r="BN73" i="2"/>
  <c r="BT89" i="2"/>
  <c r="BN79" i="2"/>
  <c r="BN84" i="2"/>
  <c r="BT79" i="2"/>
  <c r="BT84" i="2"/>
  <c r="BS72" i="2"/>
  <c r="BS70" i="2" s="1"/>
  <c r="BS43" i="2" s="1"/>
  <c r="BN100" i="2"/>
  <c r="BN101" i="2"/>
  <c r="BR72" i="2"/>
  <c r="BR70" i="2" s="1"/>
  <c r="BR43" i="2" s="1"/>
  <c r="BU72" i="2"/>
  <c r="BW72" i="2"/>
  <c r="BW70" i="2" s="1"/>
  <c r="BW97" i="2" s="1"/>
  <c r="BY72" i="2"/>
  <c r="BY70" i="2" s="1"/>
  <c r="BT100" i="2"/>
  <c r="BT101" i="2"/>
  <c r="M9" i="2" s="1"/>
  <c r="BV72" i="2"/>
  <c r="BX72" i="2"/>
  <c r="BX70" i="2" s="1"/>
  <c r="BM72" i="2"/>
  <c r="BM70" i="2" s="1"/>
  <c r="BM43" i="2" s="1"/>
  <c r="BN99" i="2"/>
  <c r="V51" i="2"/>
  <c r="AB51" i="2"/>
  <c r="BQ70" i="2"/>
  <c r="BQ97" i="2" s="1"/>
  <c r="V45" i="2"/>
  <c r="BO70" i="2"/>
  <c r="BO97" i="2" s="1"/>
  <c r="BU70" i="2"/>
  <c r="BU97" i="2" s="1"/>
  <c r="BV70" i="2"/>
  <c r="BT72" i="2" l="1"/>
  <c r="BN72" i="2"/>
  <c r="BN70" i="2" s="1"/>
  <c r="BN43" i="2" s="1"/>
  <c r="J9" i="2"/>
  <c r="BX97" i="2"/>
  <c r="BX43" i="2"/>
  <c r="BY97" i="2"/>
  <c r="BY43" i="2"/>
  <c r="BU43" i="2"/>
  <c r="BM97" i="2"/>
  <c r="BN102" i="2"/>
  <c r="B9" i="2"/>
  <c r="BR97" i="2"/>
  <c r="BT102" i="2"/>
  <c r="BO43" i="2"/>
  <c r="BP43" i="2"/>
  <c r="BP97" i="2"/>
  <c r="BV43" i="2"/>
  <c r="BV97" i="2"/>
  <c r="BS97" i="2"/>
  <c r="BN97" i="2"/>
  <c r="BN98" i="2" s="1"/>
  <c r="BT70" i="2"/>
  <c r="BT97" i="2" s="1"/>
  <c r="AC84" i="2"/>
  <c r="AE84" i="2"/>
  <c r="AF84" i="2"/>
  <c r="AG84" i="2"/>
  <c r="AH84" i="2"/>
  <c r="AI84" i="2"/>
  <c r="AK84" i="2"/>
  <c r="AL84" i="2"/>
  <c r="AM84" i="2"/>
  <c r="AN84" i="2"/>
  <c r="AO84" i="2"/>
  <c r="AQ84" i="2"/>
  <c r="AR84" i="2"/>
  <c r="AS84" i="2"/>
  <c r="AT84" i="2"/>
  <c r="AU84" i="2"/>
  <c r="AW84" i="2"/>
  <c r="AX84" i="2"/>
  <c r="AY84" i="2"/>
  <c r="AZ84" i="2"/>
  <c r="BA84" i="2"/>
  <c r="BC84" i="2"/>
  <c r="BD84" i="2"/>
  <c r="BE84" i="2"/>
  <c r="BF84" i="2"/>
  <c r="BG84" i="2"/>
  <c r="BI84" i="2"/>
  <c r="BJ84" i="2"/>
  <c r="BK84" i="2"/>
  <c r="BL84" i="2"/>
  <c r="AE79" i="2"/>
  <c r="AF79" i="2"/>
  <c r="AG79" i="2"/>
  <c r="AH79" i="2"/>
  <c r="AI79" i="2"/>
  <c r="AK79" i="2"/>
  <c r="AL79" i="2"/>
  <c r="AM79" i="2"/>
  <c r="AN79" i="2"/>
  <c r="AO79" i="2"/>
  <c r="AQ79" i="2"/>
  <c r="AR79" i="2"/>
  <c r="AS79" i="2"/>
  <c r="AT79" i="2"/>
  <c r="AU79" i="2"/>
  <c r="AW79" i="2"/>
  <c r="AX79" i="2"/>
  <c r="AY79" i="2"/>
  <c r="AZ79" i="2"/>
  <c r="BA79" i="2"/>
  <c r="BC79" i="2"/>
  <c r="BD79" i="2"/>
  <c r="BE79" i="2"/>
  <c r="BF79" i="2"/>
  <c r="BG79" i="2"/>
  <c r="BI79" i="2"/>
  <c r="BJ79" i="2"/>
  <c r="BK79" i="2"/>
  <c r="AE73" i="2"/>
  <c r="AF73" i="2"/>
  <c r="AG73" i="2"/>
  <c r="AH73" i="2"/>
  <c r="AI73" i="2"/>
  <c r="AK73" i="2"/>
  <c r="AL73" i="2"/>
  <c r="AM73" i="2"/>
  <c r="AN73" i="2"/>
  <c r="AO73" i="2"/>
  <c r="AQ73" i="2"/>
  <c r="AR73" i="2"/>
  <c r="AS73" i="2"/>
  <c r="AT73" i="2"/>
  <c r="AU73" i="2"/>
  <c r="AW73" i="2"/>
  <c r="AX73" i="2"/>
  <c r="AY73" i="2"/>
  <c r="AZ73" i="2"/>
  <c r="BA73" i="2"/>
  <c r="BC73" i="2"/>
  <c r="BD73" i="2"/>
  <c r="BE73" i="2"/>
  <c r="BF73" i="2"/>
  <c r="BG73" i="2"/>
  <c r="BI73" i="2"/>
  <c r="AE56" i="2"/>
  <c r="AF56" i="2"/>
  <c r="AG56" i="2"/>
  <c r="AH56" i="2"/>
  <c r="AI56" i="2"/>
  <c r="AK56" i="2"/>
  <c r="AL56" i="2"/>
  <c r="AM56" i="2"/>
  <c r="AN56" i="2"/>
  <c r="AO56" i="2"/>
  <c r="AQ56" i="2"/>
  <c r="AR56" i="2"/>
  <c r="AS56" i="2"/>
  <c r="AT56" i="2"/>
  <c r="AU56" i="2"/>
  <c r="AW56" i="2"/>
  <c r="AX56" i="2"/>
  <c r="AY56" i="2"/>
  <c r="AZ56" i="2"/>
  <c r="BA56" i="2"/>
  <c r="BC56" i="2"/>
  <c r="BD56" i="2"/>
  <c r="BE56" i="2"/>
  <c r="BF56" i="2"/>
  <c r="BG56" i="2"/>
  <c r="BI56" i="2"/>
  <c r="BH47" i="2"/>
  <c r="BH48" i="2"/>
  <c r="BH49" i="2"/>
  <c r="BH50" i="2"/>
  <c r="BH52" i="2"/>
  <c r="BH53" i="2"/>
  <c r="BH54" i="2"/>
  <c r="BH57" i="2"/>
  <c r="BH58" i="2"/>
  <c r="BH59" i="2"/>
  <c r="BH60" i="2"/>
  <c r="BH61" i="2"/>
  <c r="BH62" i="2"/>
  <c r="BH63" i="2"/>
  <c r="BH64" i="2"/>
  <c r="BH65" i="2"/>
  <c r="BH66" i="2"/>
  <c r="BH69" i="2"/>
  <c r="BH71" i="2"/>
  <c r="BH75" i="2"/>
  <c r="BH76" i="2"/>
  <c r="BH81" i="2"/>
  <c r="BH82" i="2"/>
  <c r="BH83" i="2"/>
  <c r="BH86" i="2"/>
  <c r="BH87" i="2"/>
  <c r="BH88" i="2"/>
  <c r="BB47" i="2"/>
  <c r="BB48" i="2"/>
  <c r="BB50" i="2"/>
  <c r="BB52" i="2"/>
  <c r="BB53" i="2"/>
  <c r="BB54" i="2"/>
  <c r="BB57" i="2"/>
  <c r="BB58" i="2"/>
  <c r="BB59" i="2"/>
  <c r="BB60" i="2"/>
  <c r="BB61" i="2"/>
  <c r="BB62" i="2"/>
  <c r="BB63" i="2"/>
  <c r="BB64" i="2"/>
  <c r="BB65" i="2"/>
  <c r="BB66" i="2"/>
  <c r="BB69" i="2"/>
  <c r="BB71" i="2"/>
  <c r="BB75" i="2"/>
  <c r="BB76" i="2"/>
  <c r="BB77" i="2"/>
  <c r="BB78" i="2"/>
  <c r="BB81" i="2"/>
  <c r="BB82" i="2"/>
  <c r="BB83" i="2"/>
  <c r="BB86" i="2"/>
  <c r="BB87" i="2"/>
  <c r="BB88" i="2"/>
  <c r="AV71" i="2"/>
  <c r="AV75" i="2"/>
  <c r="AV76" i="2"/>
  <c r="AV78" i="2"/>
  <c r="AV81" i="2"/>
  <c r="AV82" i="2"/>
  <c r="AV83" i="2"/>
  <c r="AV86" i="2"/>
  <c r="AV87" i="2"/>
  <c r="AV88" i="2"/>
  <c r="AV47" i="2"/>
  <c r="AV48" i="2"/>
  <c r="AV49" i="2"/>
  <c r="AV50" i="2"/>
  <c r="AV52" i="2"/>
  <c r="AV53" i="2"/>
  <c r="AV54" i="2"/>
  <c r="AV57" i="2"/>
  <c r="AV58" i="2"/>
  <c r="AV59" i="2"/>
  <c r="AV60" i="2"/>
  <c r="AV61" i="2"/>
  <c r="AV62" i="2"/>
  <c r="AV63" i="2"/>
  <c r="AV64" i="2"/>
  <c r="AV65" i="2"/>
  <c r="AV66" i="2"/>
  <c r="AV69" i="2"/>
  <c r="AP52" i="2"/>
  <c r="AP53" i="2"/>
  <c r="AP54" i="2"/>
  <c r="AP57" i="2"/>
  <c r="AP58" i="2"/>
  <c r="AP59" i="2"/>
  <c r="AP60" i="2"/>
  <c r="AP61" i="2"/>
  <c r="AP62" i="2"/>
  <c r="AP63" i="2"/>
  <c r="AP64" i="2"/>
  <c r="AP65" i="2"/>
  <c r="AP66" i="2"/>
  <c r="AP69" i="2"/>
  <c r="AP71" i="2"/>
  <c r="AP75" i="2"/>
  <c r="AP76" i="2"/>
  <c r="AP77" i="2"/>
  <c r="AP78" i="2"/>
  <c r="AP81" i="2"/>
  <c r="AP82" i="2"/>
  <c r="AP83" i="2"/>
  <c r="AP86" i="2"/>
  <c r="AP87" i="2"/>
  <c r="AP88" i="2"/>
  <c r="AJ47" i="2"/>
  <c r="AJ48" i="2"/>
  <c r="AJ49" i="2"/>
  <c r="AJ50" i="2"/>
  <c r="AJ52" i="2"/>
  <c r="AJ53" i="2"/>
  <c r="AJ54" i="2"/>
  <c r="AJ57" i="2"/>
  <c r="AJ58" i="2"/>
  <c r="AJ59" i="2"/>
  <c r="AJ60" i="2"/>
  <c r="AJ61" i="2"/>
  <c r="AJ62" i="2"/>
  <c r="AJ63" i="2"/>
  <c r="AJ64" i="2"/>
  <c r="AJ65" i="2"/>
  <c r="AJ66" i="2"/>
  <c r="AJ69" i="2"/>
  <c r="AJ71" i="2"/>
  <c r="AJ75" i="2"/>
  <c r="AJ76" i="2"/>
  <c r="AJ77" i="2"/>
  <c r="AJ78" i="2"/>
  <c r="AJ81" i="2"/>
  <c r="AJ82" i="2"/>
  <c r="AJ83" i="2"/>
  <c r="AJ86" i="2"/>
  <c r="AJ87" i="2"/>
  <c r="AJ88" i="2"/>
  <c r="AD47" i="2"/>
  <c r="AD48" i="2"/>
  <c r="AD49" i="2"/>
  <c r="AD50" i="2"/>
  <c r="AD52" i="2"/>
  <c r="AD53" i="2"/>
  <c r="AD54" i="2"/>
  <c r="AD57" i="2"/>
  <c r="AD58" i="2"/>
  <c r="AD59" i="2"/>
  <c r="AD60" i="2"/>
  <c r="AD61" i="2"/>
  <c r="AD62" i="2"/>
  <c r="AD63" i="2"/>
  <c r="AD64" i="2"/>
  <c r="AD65" i="2"/>
  <c r="AD66" i="2"/>
  <c r="AD69" i="2"/>
  <c r="AD71" i="2"/>
  <c r="AD75" i="2"/>
  <c r="AD76" i="2"/>
  <c r="AD77" i="2"/>
  <c r="AD78" i="2"/>
  <c r="AD81" i="2"/>
  <c r="AD82" i="2"/>
  <c r="AD83" i="2"/>
  <c r="AD86" i="2"/>
  <c r="AD87" i="2"/>
  <c r="AD88" i="2"/>
  <c r="Z73" i="2"/>
  <c r="Y47" i="2"/>
  <c r="Y48" i="2"/>
  <c r="Y49" i="2"/>
  <c r="Y50" i="2"/>
  <c r="Y54" i="2"/>
  <c r="Y58" i="2"/>
  <c r="Y59" i="2"/>
  <c r="Y60" i="2"/>
  <c r="Y61" i="2"/>
  <c r="Y62" i="2"/>
  <c r="Y63" i="2"/>
  <c r="Y65" i="2"/>
  <c r="Y66" i="2"/>
  <c r="Y69" i="2"/>
  <c r="X71" i="2"/>
  <c r="Y76" i="2"/>
  <c r="X77" i="2"/>
  <c r="X78" i="2"/>
  <c r="X82" i="2"/>
  <c r="X83" i="2"/>
  <c r="X87" i="2"/>
  <c r="X88" i="2"/>
  <c r="AC47" i="2"/>
  <c r="AC48" i="2"/>
  <c r="AC49" i="2"/>
  <c r="AC50" i="2"/>
  <c r="AC53" i="2"/>
  <c r="AC54" i="2"/>
  <c r="Z56" i="2"/>
  <c r="AA56" i="2"/>
  <c r="BJ56" i="2"/>
  <c r="BL56" i="2"/>
  <c r="AC58" i="2"/>
  <c r="AC59" i="2"/>
  <c r="AC60" i="2"/>
  <c r="AC61" i="2"/>
  <c r="AC62" i="2"/>
  <c r="AC63" i="2"/>
  <c r="AC64" i="2"/>
  <c r="AC65" i="2"/>
  <c r="AC66" i="2"/>
  <c r="AA73" i="2"/>
  <c r="BL73" i="2"/>
  <c r="AC76" i="2"/>
  <c r="Z79" i="2"/>
  <c r="AA79" i="2"/>
  <c r="BL79" i="2"/>
  <c r="Z84" i="2"/>
  <c r="AA84" i="2"/>
  <c r="Z89" i="2"/>
  <c r="AA89" i="2"/>
  <c r="AC89" i="2"/>
  <c r="AE89" i="2"/>
  <c r="AF89" i="2"/>
  <c r="AH89" i="2"/>
  <c r="AI89" i="2"/>
  <c r="AK89" i="2"/>
  <c r="AL89" i="2"/>
  <c r="AN89" i="2"/>
  <c r="AO89" i="2"/>
  <c r="AQ89" i="2"/>
  <c r="AR89" i="2"/>
  <c r="AT89" i="2"/>
  <c r="AU89" i="2"/>
  <c r="AU72" i="2" s="1"/>
  <c r="AW89" i="2"/>
  <c r="AX89" i="2"/>
  <c r="AX72" i="2" s="1"/>
  <c r="AZ89" i="2"/>
  <c r="BA89" i="2"/>
  <c r="BA72" i="2" s="1"/>
  <c r="BC89" i="2"/>
  <c r="BD89" i="2"/>
  <c r="BF89" i="2"/>
  <c r="BG89" i="2"/>
  <c r="BI89" i="2"/>
  <c r="BJ89" i="2"/>
  <c r="BJ72" i="2" s="1"/>
  <c r="AD91" i="2"/>
  <c r="AJ91" i="2"/>
  <c r="AP91" i="2"/>
  <c r="BB91" i="2"/>
  <c r="BH91" i="2"/>
  <c r="AD92" i="2"/>
  <c r="AJ92" i="2"/>
  <c r="AP92" i="2"/>
  <c r="AV92" i="2"/>
  <c r="BB92" i="2"/>
  <c r="BH92" i="2"/>
  <c r="AD93" i="2"/>
  <c r="AJ93" i="2"/>
  <c r="AP93" i="2"/>
  <c r="AV93" i="2"/>
  <c r="BB93" i="2"/>
  <c r="BH93" i="2"/>
  <c r="BH46" i="2"/>
  <c r="BB46" i="2"/>
  <c r="AV46" i="2"/>
  <c r="AP46" i="2"/>
  <c r="AJ46" i="2"/>
  <c r="AD46" i="2"/>
  <c r="AY72" i="2" l="1"/>
  <c r="AM72" i="2"/>
  <c r="AM70" i="2" s="1"/>
  <c r="BK72" i="2"/>
  <c r="BK70" i="2" s="1"/>
  <c r="BK97" i="2" s="1"/>
  <c r="AA72" i="2"/>
  <c r="BG72" i="2"/>
  <c r="BE72" i="2"/>
  <c r="BC72" i="2"/>
  <c r="AZ72" i="2"/>
  <c r="AS72" i="2"/>
  <c r="AS70" i="2" s="1"/>
  <c r="AS97" i="2" s="1"/>
  <c r="AQ72" i="2"/>
  <c r="AN72" i="2"/>
  <c r="AL72" i="2"/>
  <c r="AI72" i="2"/>
  <c r="AG72" i="2"/>
  <c r="AG70" i="2" s="1"/>
  <c r="AE72" i="2"/>
  <c r="BI72" i="2"/>
  <c r="BF72" i="2"/>
  <c r="BD72" i="2"/>
  <c r="AW72" i="2"/>
  <c r="AT72" i="2"/>
  <c r="AO72" i="2"/>
  <c r="AK72" i="2"/>
  <c r="AH72" i="2"/>
  <c r="AF72" i="2"/>
  <c r="Z72" i="2"/>
  <c r="BL72" i="2"/>
  <c r="BH101" i="2"/>
  <c r="BH100" i="2"/>
  <c r="AR72" i="2"/>
  <c r="AD100" i="2"/>
  <c r="AP100" i="2"/>
  <c r="AV100" i="2"/>
  <c r="AD101" i="2"/>
  <c r="AJ100" i="2"/>
  <c r="BB100" i="2"/>
  <c r="AD51" i="2"/>
  <c r="AJ51" i="2"/>
  <c r="AP73" i="2"/>
  <c r="AP51" i="2"/>
  <c r="V9" i="2"/>
  <c r="AI9" i="2" s="1"/>
  <c r="BT98" i="2"/>
  <c r="BT43" i="2"/>
  <c r="BB51" i="2"/>
  <c r="AV51" i="2"/>
  <c r="Y53" i="2"/>
  <c r="Y51" i="2" s="1"/>
  <c r="BH51" i="2"/>
  <c r="AY70" i="2"/>
  <c r="AY97" i="2" s="1"/>
  <c r="BE70" i="2"/>
  <c r="BE97" i="2" s="1"/>
  <c r="BH79" i="2"/>
  <c r="AC73" i="2"/>
  <c r="X79" i="2"/>
  <c r="AV79" i="2"/>
  <c r="AJ79" i="2"/>
  <c r="X84" i="2"/>
  <c r="AD73" i="2"/>
  <c r="AJ73" i="2"/>
  <c r="AP56" i="2"/>
  <c r="BB84" i="2"/>
  <c r="BH56" i="2"/>
  <c r="AC51" i="2"/>
  <c r="AD56" i="2"/>
  <c r="AJ84" i="2"/>
  <c r="AP84" i="2"/>
  <c r="AV73" i="2"/>
  <c r="AC56" i="2"/>
  <c r="AJ56" i="2"/>
  <c r="AV56" i="2"/>
  <c r="AV84" i="2"/>
  <c r="BB73" i="2"/>
  <c r="BH73" i="2"/>
  <c r="X73" i="2"/>
  <c r="BB56" i="2"/>
  <c r="BH84" i="2"/>
  <c r="Y56" i="2"/>
  <c r="X56" i="2"/>
  <c r="AC79" i="2"/>
  <c r="AB73" i="2"/>
  <c r="AP79" i="2"/>
  <c r="AB56" i="2"/>
  <c r="AB84" i="2"/>
  <c r="AD79" i="2"/>
  <c r="BB79" i="2"/>
  <c r="AD85" i="2"/>
  <c r="AD84" i="2" s="1"/>
  <c r="X89" i="2"/>
  <c r="AD89" i="2"/>
  <c r="AV89" i="2"/>
  <c r="AB89" i="2"/>
  <c r="BB89" i="2"/>
  <c r="AP89" i="2"/>
  <c r="BH89" i="2"/>
  <c r="AJ89" i="2"/>
  <c r="AB79" i="2"/>
  <c r="Y81" i="2"/>
  <c r="Y79" i="2" s="1"/>
  <c r="Y91" i="2"/>
  <c r="Y89" i="2" s="1"/>
  <c r="Y86" i="2"/>
  <c r="Y84" i="2" s="1"/>
  <c r="Y75" i="2"/>
  <c r="Y73" i="2" s="1"/>
  <c r="AM21" i="2"/>
  <c r="AG21" i="2"/>
  <c r="X41" i="2"/>
  <c r="BH41" i="2"/>
  <c r="BB41" i="2"/>
  <c r="AV41" i="2"/>
  <c r="AP41" i="2"/>
  <c r="AJ41" i="2"/>
  <c r="AD41" i="2"/>
  <c r="BH26" i="2"/>
  <c r="BH27" i="2"/>
  <c r="BH28" i="2"/>
  <c r="BH29" i="2"/>
  <c r="BH30" i="2"/>
  <c r="BH31" i="2"/>
  <c r="BH32" i="2"/>
  <c r="BH33" i="2"/>
  <c r="BH34" i="2"/>
  <c r="BH35" i="2"/>
  <c r="BH36" i="2"/>
  <c r="BH37" i="2"/>
  <c r="BH38" i="2"/>
  <c r="BH39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X26" i="2"/>
  <c r="Y26" i="2" s="1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BH24" i="2"/>
  <c r="BB24" i="2"/>
  <c r="AV24" i="2"/>
  <c r="AP24" i="2"/>
  <c r="AJ24" i="2"/>
  <c r="CA100" i="2" l="1"/>
  <c r="AJ21" i="2"/>
  <c r="AG97" i="2"/>
  <c r="AB72" i="2"/>
  <c r="BH72" i="2"/>
  <c r="Y72" i="2"/>
  <c r="X72" i="2"/>
  <c r="AV72" i="2"/>
  <c r="AJ72" i="2"/>
  <c r="BB72" i="2"/>
  <c r="AD72" i="2"/>
  <c r="AP72" i="2"/>
  <c r="AM97" i="2"/>
  <c r="AC72" i="2"/>
  <c r="AK70" i="2"/>
  <c r="AE70" i="2"/>
  <c r="AF70" i="2"/>
  <c r="AH70" i="2"/>
  <c r="AI70" i="2"/>
  <c r="AL70" i="2"/>
  <c r="AN70" i="2"/>
  <c r="AO70" i="2"/>
  <c r="AQ70" i="2"/>
  <c r="AR70" i="2"/>
  <c r="AT70" i="2"/>
  <c r="AU70" i="2"/>
  <c r="AW70" i="2"/>
  <c r="AX70" i="2"/>
  <c r="AZ70" i="2"/>
  <c r="BA70" i="2"/>
  <c r="BC70" i="2"/>
  <c r="BD70" i="2"/>
  <c r="BF70" i="2"/>
  <c r="BG70" i="2"/>
  <c r="BI70" i="2"/>
  <c r="BJ70" i="2"/>
  <c r="BL70" i="2"/>
  <c r="U93" i="2" l="1"/>
  <c r="U92" i="2"/>
  <c r="AC46" i="2"/>
  <c r="Y46" i="2"/>
  <c r="Z44" i="2"/>
  <c r="AA44" i="2"/>
  <c r="AE44" i="2"/>
  <c r="AF44" i="2"/>
  <c r="AH44" i="2"/>
  <c r="AI44" i="2"/>
  <c r="AK44" i="2"/>
  <c r="AL44" i="2"/>
  <c r="AN44" i="2"/>
  <c r="AO44" i="2"/>
  <c r="AQ44" i="2"/>
  <c r="AR44" i="2"/>
  <c r="AT44" i="2"/>
  <c r="AU44" i="2"/>
  <c r="AW44" i="2"/>
  <c r="AX44" i="2"/>
  <c r="AZ44" i="2"/>
  <c r="BA44" i="2"/>
  <c r="BC44" i="2"/>
  <c r="BD44" i="2"/>
  <c r="BF44" i="2"/>
  <c r="BG44" i="2"/>
  <c r="BI44" i="2"/>
  <c r="BJ44" i="2"/>
  <c r="BL44" i="2"/>
  <c r="V52" i="2" l="1"/>
  <c r="W89" i="2"/>
  <c r="AD44" i="2"/>
  <c r="V89" i="2"/>
  <c r="U91" i="2"/>
  <c r="U89" i="2" s="1"/>
  <c r="AC44" i="2"/>
  <c r="AV44" i="2"/>
  <c r="U49" i="2"/>
  <c r="BB44" i="2"/>
  <c r="V44" i="2"/>
  <c r="U48" i="2"/>
  <c r="W44" i="2"/>
  <c r="U69" i="2"/>
  <c r="AJ44" i="2"/>
  <c r="AJ99" i="2" s="1"/>
  <c r="BH44" i="2"/>
  <c r="AB44" i="2"/>
  <c r="AP44" i="2"/>
  <c r="U50" i="2"/>
  <c r="U54" i="2"/>
  <c r="U53" i="2"/>
  <c r="Y44" i="2"/>
  <c r="X44" i="2"/>
  <c r="U47" i="2"/>
  <c r="U44" i="2" l="1"/>
  <c r="U51" i="2"/>
  <c r="AD94" i="2"/>
  <c r="AJ94" i="2"/>
  <c r="AJ101" i="2" s="1"/>
  <c r="AP94" i="2"/>
  <c r="AP101" i="2" s="1"/>
  <c r="AV94" i="2"/>
  <c r="AV101" i="2" s="1"/>
  <c r="BB94" i="2"/>
  <c r="BB101" i="2" s="1"/>
  <c r="U77" i="2"/>
  <c r="Y41" i="2"/>
  <c r="Y35" i="2"/>
  <c r="Y36" i="2"/>
  <c r="Y38" i="2"/>
  <c r="Y39" i="2"/>
  <c r="Y34" i="2"/>
  <c r="U24" i="2"/>
  <c r="CA101" i="2" l="1"/>
  <c r="AP70" i="2"/>
  <c r="W73" i="2"/>
  <c r="W56" i="2"/>
  <c r="V57" i="2"/>
  <c r="V56" i="2" s="1"/>
  <c r="U66" i="2"/>
  <c r="U58" i="2"/>
  <c r="U37" i="2"/>
  <c r="U65" i="2"/>
  <c r="U76" i="2"/>
  <c r="U81" i="2"/>
  <c r="U75" i="2"/>
  <c r="U62" i="2"/>
  <c r="U59" i="2"/>
  <c r="U64" i="2"/>
  <c r="U61" i="2"/>
  <c r="U63" i="2"/>
  <c r="U60" i="2"/>
  <c r="U41" i="2"/>
  <c r="U34" i="2"/>
  <c r="U35" i="2"/>
  <c r="U36" i="2"/>
  <c r="U39" i="2"/>
  <c r="U38" i="2"/>
  <c r="U86" i="2"/>
  <c r="Y37" i="2"/>
  <c r="U82" i="2"/>
  <c r="U78" i="2"/>
  <c r="U87" i="2"/>
  <c r="U73" i="2" l="1"/>
  <c r="U56" i="2"/>
  <c r="Y31" i="2"/>
  <c r="U31" i="2" l="1"/>
  <c r="T21" i="2"/>
  <c r="Z70" i="2" l="1"/>
  <c r="AA70" i="2"/>
  <c r="W94" i="2"/>
  <c r="BH42" i="2"/>
  <c r="BB42" i="2"/>
  <c r="AD70" i="2" l="1"/>
  <c r="BB70" i="2"/>
  <c r="AV70" i="2"/>
  <c r="AJ70" i="2"/>
  <c r="BH70" i="2"/>
  <c r="BB21" i="2"/>
  <c r="BB99" i="2" s="1"/>
  <c r="W84" i="2"/>
  <c r="AV42" i="2"/>
  <c r="AP42" i="2"/>
  <c r="AP21" i="2" s="1"/>
  <c r="AD42" i="2"/>
  <c r="BG21" i="2"/>
  <c r="BG97" i="2" s="1"/>
  <c r="BA21" i="2"/>
  <c r="BA97" i="2" s="1"/>
  <c r="AU21" i="2"/>
  <c r="AU97" i="2" s="1"/>
  <c r="AO21" i="2"/>
  <c r="AO97" i="2" s="1"/>
  <c r="AI21" i="2"/>
  <c r="AI97" i="2" s="1"/>
  <c r="AH21" i="2"/>
  <c r="AH97" i="2" s="1"/>
  <c r="AP97" i="2" l="1"/>
  <c r="AP98" i="2" s="1"/>
  <c r="AP99" i="2"/>
  <c r="AD21" i="2"/>
  <c r="AD99" i="2" s="1"/>
  <c r="BH21" i="2"/>
  <c r="AI43" i="2"/>
  <c r="X94" i="2"/>
  <c r="Y94" i="2" s="1"/>
  <c r="AC94" i="2"/>
  <c r="BH99" i="2" l="1"/>
  <c r="B8" i="2" s="1"/>
  <c r="AU43" i="2"/>
  <c r="BG43" i="2"/>
  <c r="AO43" i="2"/>
  <c r="AH43" i="2"/>
  <c r="BA43" i="2"/>
  <c r="AC70" i="2"/>
  <c r="AB70" i="2"/>
  <c r="AB43" i="2" s="1"/>
  <c r="Y70" i="2"/>
  <c r="X70" i="2"/>
  <c r="Z8" i="2"/>
  <c r="Z6" i="2"/>
  <c r="Z7" i="2"/>
  <c r="U94" i="2"/>
  <c r="U83" i="2"/>
  <c r="U79" i="2" s="1"/>
  <c r="W79" i="2"/>
  <c r="W72" i="2" s="1"/>
  <c r="Z10" i="2" l="1"/>
  <c r="W70" i="2"/>
  <c r="BH43" i="2"/>
  <c r="BH97" i="2"/>
  <c r="BH98" i="2" s="1"/>
  <c r="AW43" i="2"/>
  <c r="U88" i="2"/>
  <c r="V84" i="2"/>
  <c r="V79" i="2"/>
  <c r="BJ21" i="2"/>
  <c r="BJ97" i="2" s="1"/>
  <c r="BD21" i="2"/>
  <c r="BD97" i="2" s="1"/>
  <c r="AX21" i="2"/>
  <c r="AX97" i="2" s="1"/>
  <c r="AR21" i="2"/>
  <c r="AR97" i="2" s="1"/>
  <c r="AL21" i="2"/>
  <c r="AL97" i="2" s="1"/>
  <c r="AF21" i="2"/>
  <c r="AF97" i="2" s="1"/>
  <c r="V71" i="2" l="1"/>
  <c r="V70" i="2" s="1"/>
  <c r="U84" i="2"/>
  <c r="U72" i="2" s="1"/>
  <c r="V72" i="2"/>
  <c r="AZ43" i="2"/>
  <c r="AX43" i="2"/>
  <c r="BI43" i="2"/>
  <c r="BL43" i="2"/>
  <c r="BF43" i="2"/>
  <c r="AQ43" i="2"/>
  <c r="AL43" i="2"/>
  <c r="AT43" i="2"/>
  <c r="AF43" i="2"/>
  <c r="AN43" i="2"/>
  <c r="AR43" i="2"/>
  <c r="BJ43" i="2"/>
  <c r="BD43" i="2"/>
  <c r="AE43" i="2"/>
  <c r="Z43" i="2"/>
  <c r="AA43" i="2"/>
  <c r="BB102" i="2"/>
  <c r="BC43" i="2"/>
  <c r="BB97" i="2"/>
  <c r="AV102" i="2"/>
  <c r="U26" i="2"/>
  <c r="AE21" i="2"/>
  <c r="BL21" i="2"/>
  <c r="BL97" i="2" s="1"/>
  <c r="U70" i="2" l="1"/>
  <c r="U43" i="2" s="1"/>
  <c r="AE97" i="2"/>
  <c r="AD102" i="2"/>
  <c r="BH102" i="2"/>
  <c r="AP102" i="2"/>
  <c r="V7" i="2" s="1"/>
  <c r="AK43" i="2"/>
  <c r="V43" i="2"/>
  <c r="BB43" i="2"/>
  <c r="AV43" i="2"/>
  <c r="AP43" i="2"/>
  <c r="Y32" i="2"/>
  <c r="U32" i="2"/>
  <c r="Y29" i="2"/>
  <c r="U29" i="2"/>
  <c r="Y27" i="2"/>
  <c r="U27" i="2"/>
  <c r="Y30" i="2"/>
  <c r="U30" i="2"/>
  <c r="Y28" i="2"/>
  <c r="U28" i="2"/>
  <c r="W21" i="2"/>
  <c r="V22" i="2"/>
  <c r="AC21" i="2"/>
  <c r="AA21" i="2"/>
  <c r="AA97" i="2" s="1"/>
  <c r="AB21" i="2"/>
  <c r="AB97" i="2" s="1"/>
  <c r="Y43" i="2" l="1"/>
  <c r="V21" i="2"/>
  <c r="Z21" i="2"/>
  <c r="Z97" i="2" s="1"/>
  <c r="BI21" i="2"/>
  <c r="BI97" i="2" s="1"/>
  <c r="AC43" i="2"/>
  <c r="U21" i="2" l="1"/>
  <c r="U97" i="2" s="1"/>
  <c r="V97" i="2"/>
  <c r="AC97" i="2"/>
  <c r="Y21" i="2"/>
  <c r="Y97" i="2" s="1"/>
  <c r="BF21" i="2" l="1"/>
  <c r="BF97" i="2" s="1"/>
  <c r="W97" i="2" l="1"/>
  <c r="W43" i="2"/>
  <c r="X43" i="2"/>
  <c r="BC21" i="2"/>
  <c r="M8" i="2"/>
  <c r="J8" i="2"/>
  <c r="V8" i="2" l="1"/>
  <c r="BC97" i="2"/>
  <c r="M6" i="2"/>
  <c r="M7" i="2"/>
  <c r="M10" i="2" l="1"/>
  <c r="AI8" i="2"/>
  <c r="AZ21" i="2"/>
  <c r="AZ97" i="2" s="1"/>
  <c r="J7" i="2"/>
  <c r="AD97" i="2"/>
  <c r="AJ43" i="2" l="1"/>
  <c r="J6" i="2"/>
  <c r="J10" i="2" s="1"/>
  <c r="AW21" i="2" l="1"/>
  <c r="AW97" i="2" s="1"/>
  <c r="BB98" i="2"/>
  <c r="AV21" i="2" l="1"/>
  <c r="AV99" i="2" s="1"/>
  <c r="CA99" i="2" s="1"/>
  <c r="AV97" i="2" l="1"/>
  <c r="AV98" i="2" s="1"/>
  <c r="AT21" i="2"/>
  <c r="AT97" i="2" s="1"/>
  <c r="AQ21" i="2" l="1"/>
  <c r="AQ97" i="2" s="1"/>
  <c r="B7" i="2" l="1"/>
  <c r="AN21" i="2"/>
  <c r="AN97" i="2" s="1"/>
  <c r="AI7" i="2" l="1"/>
  <c r="AK21" i="2"/>
  <c r="AK97" i="2" l="1"/>
  <c r="AJ102" i="2"/>
  <c r="CA102" i="2" s="1"/>
  <c r="CC100" i="2" l="1"/>
  <c r="CC103" i="2"/>
  <c r="V6" i="2"/>
  <c r="V10" i="2" s="1"/>
  <c r="AJ97" i="2"/>
  <c r="X21" i="2"/>
  <c r="X97" i="2" s="1"/>
  <c r="B6" i="2" l="1"/>
  <c r="AJ98" i="2"/>
  <c r="AI6" i="2" l="1"/>
  <c r="AI10" i="2" s="1"/>
  <c r="B10" i="2"/>
  <c r="AD98" i="2"/>
  <c r="AD43" i="2"/>
</calcChain>
</file>

<file path=xl/sharedStrings.xml><?xml version="1.0" encoding="utf-8"?>
<sst xmlns="http://schemas.openxmlformats.org/spreadsheetml/2006/main" count="597" uniqueCount="358">
  <si>
    <t>Министерство образования Нижегородской области</t>
  </si>
  <si>
    <t>УЧЕБНЫЙ ПЛАН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</si>
  <si>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</si>
  <si>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</si>
  <si>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</si>
  <si>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</si>
  <si>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</si>
  <si>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Каникулы</t>
  </si>
  <si>
    <t>Всего</t>
  </si>
  <si>
    <t>I курс</t>
  </si>
  <si>
    <t>II курс</t>
  </si>
  <si>
    <t>III курс</t>
  </si>
  <si>
    <t xml:space="preserve">2. План учебного процесса </t>
  </si>
  <si>
    <t>Индекс</t>
  </si>
  <si>
    <t>Формы промежуточной аттестации</t>
  </si>
  <si>
    <t>Учебная нагрузка обучающихся, час.</t>
  </si>
  <si>
    <t xml:space="preserve">I курс </t>
  </si>
  <si>
    <t xml:space="preserve">II курс </t>
  </si>
  <si>
    <t xml:space="preserve">III курс </t>
  </si>
  <si>
    <t>всего занятий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</si>
  <si>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</si>
  <si>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</si>
  <si>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</si>
  <si>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</si>
  <si>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ОП.00</t>
  </si>
  <si>
    <t>ОП.01</t>
  </si>
  <si>
    <t>ОП.02</t>
  </si>
  <si>
    <t>ОП.03</t>
  </si>
  <si>
    <t>ОП.04</t>
  </si>
  <si>
    <t>ОП.05</t>
  </si>
  <si>
    <t>ОП.06</t>
  </si>
  <si>
    <t>П.00</t>
  </si>
  <si>
    <t>ПМ.00</t>
  </si>
  <si>
    <t>Профессиональные модули</t>
  </si>
  <si>
    <t>ПМ.01</t>
  </si>
  <si>
    <t>МДК.01.01</t>
  </si>
  <si>
    <t>МДК.01.02</t>
  </si>
  <si>
    <t>УП.01</t>
  </si>
  <si>
    <t xml:space="preserve">Учебная практика </t>
  </si>
  <si>
    <t>ПП.01</t>
  </si>
  <si>
    <t>ПМ.02</t>
  </si>
  <si>
    <t>МДК.02.01</t>
  </si>
  <si>
    <t>УП.02</t>
  </si>
  <si>
    <t>ПП.02</t>
  </si>
  <si>
    <t>ПМ.03</t>
  </si>
  <si>
    <t>МДК.03.01</t>
  </si>
  <si>
    <t>УП.03</t>
  </si>
  <si>
    <t>ПП.03</t>
  </si>
  <si>
    <t>№</t>
  </si>
  <si>
    <t>Наименование</t>
  </si>
  <si>
    <t>Кабинеты</t>
  </si>
  <si>
    <t>Спортивный комплекс</t>
  </si>
  <si>
    <t>МДК.04.01</t>
  </si>
  <si>
    <t xml:space="preserve"> </t>
  </si>
  <si>
    <t>Экзамен по модулю</t>
  </si>
  <si>
    <t>Государственное бюджетное образовательное учреждение среднего профессионального образования</t>
  </si>
  <si>
    <t>1. Пояснительная записка</t>
  </si>
  <si>
    <t>* В подсчет включены зачеты по физической культуре</t>
  </si>
  <si>
    <t xml:space="preserve">2. Сводные данные по бюджету времени (в неделях) для очной формы обучения                       </t>
  </si>
  <si>
    <t>Наименование циклов,  дисциплин, профессиональных модулей, МДК, практик</t>
  </si>
  <si>
    <t>Распределение обязательной учебной нагрузки по курсам и семестрам, час. в семестр</t>
  </si>
  <si>
    <t>"Арзамасский коммерческо-технический техникум"</t>
  </si>
  <si>
    <t>Государственная итоговая аттестация</t>
  </si>
  <si>
    <t>Государственная итоговая аттестация:</t>
  </si>
  <si>
    <t>ОУД.00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</si>
  <si>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</si>
  <si>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</si>
  <si>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</si>
  <si>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</si>
  <si>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</si>
  <si>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</si>
  <si>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</si>
  <si>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</si>
  <si>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ОУД.10</t>
  </si>
  <si>
    <t>ФГОС</t>
  </si>
  <si>
    <t>ОУД.16</t>
  </si>
  <si>
    <t>ОП.07</t>
  </si>
  <si>
    <t>Русский язык</t>
  </si>
  <si>
    <t>Литература</t>
  </si>
  <si>
    <t>Всего объем образовательной нагрузки</t>
  </si>
  <si>
    <t>Самостоятельная учебная работа</t>
  </si>
  <si>
    <t>занятия по дисциплинам и МДК</t>
  </si>
  <si>
    <t>в том числе</t>
  </si>
  <si>
    <t>уроков</t>
  </si>
  <si>
    <t>лабораторных и практических занятий</t>
  </si>
  <si>
    <t>курсовое проектирование</t>
  </si>
  <si>
    <t>учебная и производственная практика</t>
  </si>
  <si>
    <t>промежуточная аттестация</t>
  </si>
  <si>
    <t>самостоятельная работа</t>
  </si>
  <si>
    <t>учебные занятия</t>
  </si>
  <si>
    <t>практика</t>
  </si>
  <si>
    <t>дифференцир. зачетов*, ед.</t>
  </si>
  <si>
    <t>зачетов*, ед.</t>
  </si>
  <si>
    <t>количество</t>
  </si>
  <si>
    <t>ОП.08</t>
  </si>
  <si>
    <t>Работа обучающихся во взаимодействии с преподавателями</t>
  </si>
  <si>
    <t>объем, час.</t>
  </si>
  <si>
    <t>дисциплин и МДК</t>
  </si>
  <si>
    <t>учебной практики</t>
  </si>
  <si>
    <t>промежуточной аттестации</t>
  </si>
  <si>
    <t>государственной итоговой аттестации</t>
  </si>
  <si>
    <t>ГИА.00</t>
  </si>
  <si>
    <t>Общепрофессиональный  цикл</t>
  </si>
  <si>
    <t>Профессиональный  цикл</t>
  </si>
  <si>
    <t>Общеобразовательный цикл</t>
  </si>
  <si>
    <t>производств. практики</t>
  </si>
  <si>
    <t>ПООП</t>
  </si>
  <si>
    <t>Математика</t>
  </si>
  <si>
    <t>Астрономия</t>
  </si>
  <si>
    <t>ОУД.01</t>
  </si>
  <si>
    <t>ОУД.11</t>
  </si>
  <si>
    <t>ОУД.12</t>
  </si>
  <si>
    <t>ОУД.13</t>
  </si>
  <si>
    <t>ОУД.14</t>
  </si>
  <si>
    <t>Общие учебные предметы</t>
  </si>
  <si>
    <t>Учебные предметы по выбору из обязательных предметных областей</t>
  </si>
  <si>
    <t>Дополнительные учебные предметы, по выбору обучающихся, предлагаемые техникумом</t>
  </si>
  <si>
    <t>IV курс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</si>
  <si>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</si>
  <si>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</si>
  <si>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</si>
  <si>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ЕН.ОО</t>
  </si>
  <si>
    <t>Математический и общий естественнонаучный цикл</t>
  </si>
  <si>
    <t>ОГСЭ.01</t>
  </si>
  <si>
    <t>ОГСЭ.02</t>
  </si>
  <si>
    <t>ОГСЭ.03</t>
  </si>
  <si>
    <t>ОГСЭ.04</t>
  </si>
  <si>
    <t>ОГСЭ.05</t>
  </si>
  <si>
    <t>ЕН.01</t>
  </si>
  <si>
    <t>ЕН.02</t>
  </si>
  <si>
    <t>ОП.09</t>
  </si>
  <si>
    <t>ОП.10</t>
  </si>
  <si>
    <t>ПДП.00</t>
  </si>
  <si>
    <t>Преддипломная практика</t>
  </si>
  <si>
    <t>образовательной программы</t>
  </si>
  <si>
    <t>среднего профессионального образования</t>
  </si>
  <si>
    <t>*</t>
  </si>
  <si>
    <t>География</t>
  </si>
  <si>
    <t xml:space="preserve">Информатика </t>
  </si>
  <si>
    <t>Основы философии</t>
  </si>
  <si>
    <t>Иностранный язык в профессиональной деятельности</t>
  </si>
  <si>
    <t>Психология общения</t>
  </si>
  <si>
    <t>консультации</t>
  </si>
  <si>
    <t xml:space="preserve">консультации </t>
  </si>
  <si>
    <t>э</t>
  </si>
  <si>
    <t>дз</t>
  </si>
  <si>
    <t>з</t>
  </si>
  <si>
    <t>Информационные технологии в профессиональной деятельности</t>
  </si>
  <si>
    <t>Безопасность жизнедеятельности</t>
  </si>
  <si>
    <t>Выполнение работ по одной или нескольким профессиям рабочих, должностям служащих</t>
  </si>
  <si>
    <t>Форма обучения — очная</t>
  </si>
  <si>
    <t>1 сем. 17 нед.</t>
  </si>
  <si>
    <t>2 сем.  24 нед.</t>
  </si>
  <si>
    <t>3 сем. 17 нед</t>
  </si>
  <si>
    <t>4 сем. 24 нед.</t>
  </si>
  <si>
    <t>5 сем. 17 нед.</t>
  </si>
  <si>
    <t>6 сем.     14 нед.</t>
  </si>
  <si>
    <t xml:space="preserve">IV курс </t>
  </si>
  <si>
    <t>7 сем. 17 нед.</t>
  </si>
  <si>
    <t>8 сем.     14 нед.</t>
  </si>
  <si>
    <t>Химия</t>
  </si>
  <si>
    <t>Обществознание (вкл.экономику и право)</t>
  </si>
  <si>
    <t>Биология</t>
  </si>
  <si>
    <t>Физика</t>
  </si>
  <si>
    <t>Основы исследовательской и проектной деятельности</t>
  </si>
  <si>
    <t>Экология родного края</t>
  </si>
  <si>
    <t>Профиль получаемого профессионального образования - технический</t>
  </si>
  <si>
    <t xml:space="preserve">по специальности </t>
  </si>
  <si>
    <t xml:space="preserve">Квалификация: техник  </t>
  </si>
  <si>
    <t>Срок получения СПО по ППССЗ — 3 г.10 мес.</t>
  </si>
  <si>
    <r>
      <rPr>
        <sz val="14"/>
        <rFont val="Times New Roman"/>
        <family val="1"/>
        <charset val="204"/>
      </rPr>
      <t xml:space="preserve">Уровень образования, необходимый для приема на обучение по ППССЗ - </t>
    </r>
    <r>
      <rPr>
        <i/>
        <sz val="14"/>
        <rFont val="Times New Roman"/>
        <family val="1"/>
        <charset val="204"/>
      </rPr>
      <t xml:space="preserve"> основное общее образование              </t>
    </r>
  </si>
  <si>
    <t>экзаменов (в т.ч. экзаменов (квалификационных), ед.</t>
  </si>
  <si>
    <t>Информатика</t>
  </si>
  <si>
    <t>ЕН.03</t>
  </si>
  <si>
    <t>Экологические основы природопользования</t>
  </si>
  <si>
    <t>Инженерная графика</t>
  </si>
  <si>
    <t>Техническая механика</t>
  </si>
  <si>
    <t>Основы геодезии</t>
  </si>
  <si>
    <t>УП.04</t>
  </si>
  <si>
    <t>ПП.04</t>
  </si>
  <si>
    <t>ЭК</t>
  </si>
  <si>
    <t>выпускная квалификационная работа в виде</t>
  </si>
  <si>
    <t>дипломного проекта и демонстрационного экзамена</t>
  </si>
  <si>
    <t>Лаборатории:</t>
  </si>
  <si>
    <t>спортивный зал;</t>
  </si>
  <si>
    <t>открытый стадион широкого профиля с элементами полосы препятствий;</t>
  </si>
  <si>
    <t>стрелковый тир (в любой модификации, включая электронный) или место для стрельбы.</t>
  </si>
  <si>
    <t>Залы:</t>
  </si>
  <si>
    <t>Библиотека, читальный зал с выходом в интернет</t>
  </si>
  <si>
    <t>Актовый зал</t>
  </si>
  <si>
    <t>3.</t>
  </si>
  <si>
    <r>
      <t xml:space="preserve">           Настоящий учебный план программы подготовки специалистов среднего звена (ППССЗ) </t>
    </r>
    <r>
      <rPr>
        <i/>
        <sz val="10"/>
        <rFont val="Times New Roman"/>
        <family val="1"/>
        <charset val="204"/>
      </rPr>
      <t xml:space="preserve"> Государственного бюджетного профессионального образовательного учреждения  "Нижегородский техникум городского хозяйства и предпринимательства" </t>
    </r>
    <r>
      <rPr>
        <sz val="10"/>
        <rFont val="Times New Roman"/>
        <family val="1"/>
        <charset val="204"/>
      </rPr>
      <t>разработан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на основе: </t>
    </r>
  </si>
  <si>
    <t>- Федерального закона "Об образовании в Российской Федерации" №273-ФЗ от 29 декабря 2012 года;</t>
  </si>
  <si>
    <r>
      <t>-</t>
    </r>
    <r>
      <rPr>
        <sz val="10"/>
        <color theme="1"/>
        <rFont val="Times New Roman"/>
        <family val="1"/>
        <charset val="204"/>
      </rPr>
      <t>     Приказ Минобрнауки России от 14 июня 2013 г. № 464 «Об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 (зарегистрирован Министерством юстиции Российской Федерации 30 июля 2013 г., регистрационный № 29200) (далее – Порядок организации образовательной деятельности);</t>
    </r>
  </si>
  <si>
    <r>
      <t>-</t>
    </r>
    <r>
      <rPr>
        <sz val="10"/>
        <color theme="1"/>
        <rFont val="Times New Roman"/>
        <family val="1"/>
        <charset val="204"/>
      </rPr>
      <t>     Приказ Минобрнауки России от 16 августа 2013 г. № 968 «Об утверждении Порядка проведения государственной итоговой аттестации по образовательным программам среднего профессионального образования» (зарегистрирован Министерством юстиции Российской Федерации 1 ноября 2013 г., регистрационный № 30306) в актуальной редакции;</t>
    </r>
  </si>
  <si>
    <r>
      <t>-</t>
    </r>
    <r>
      <rPr>
        <sz val="10"/>
        <color theme="1"/>
        <rFont val="Times New Roman"/>
        <family val="1"/>
        <charset val="204"/>
      </rPr>
      <t>     Приказ Минобрнауки России от 18 апреля 2013 г. № 291 «Об утверждении Положения о практике обучающихся, осваивающих основные профессиональные образовательные программы среднего профессионального образования» (зарегистрирован Министерством юстиции Российской Федерации 14 июня 2013 г., регистрационный № 28785);</t>
    </r>
  </si>
  <si>
    <t>1.2. Организация учебного процесса и режим занятий</t>
  </si>
  <si>
    <t xml:space="preserve">Учебный процесс осуществляется в соответствии с расписанием занятий, календарным графиком учебного процесса при шестидневной учебной неделе. </t>
  </si>
  <si>
    <t xml:space="preserve">Объем образовательной нагрузки в очной форме получения образования не может превышать  36 академических часов в неделю, и включает все виды работ во взаимодействии с преподавателем и самостоятельную работу обучающихся. </t>
  </si>
  <si>
    <t xml:space="preserve">Начало учебного года устанавливается 1 сентября, окончание – согласно календарному графику учебного процесса. </t>
  </si>
  <si>
    <t>Для всех видов аудиторных занятий академический час устанавливается продолжительностью 45 минут. Занятия проводятся парами.</t>
  </si>
  <si>
    <t>Консультации для студентов предусмотрены перед каждым экзаменом в количестве 2-х часов. Форма проведения – устная групповая консультация. Время на проведение консультаций выделяется из общего количества часов, предусмотренных на освоение дисциплины, МДК.</t>
  </si>
  <si>
    <t>Практика может осуществляться как концентрированно, так и путем чередования с теоретическими занятиями.</t>
  </si>
  <si>
    <t>Самостоятельная работа обучающихся предусмотрена в рамках общепрофессионального и профессионального циклах. Она может проводиться как в специально предусмотренных помещениях для самостоятельной работы обучающихся в техникуме, так и вне техникума.</t>
  </si>
  <si>
    <t>Язык обучения – русский.</t>
  </si>
  <si>
    <t>Для адаптации инвалидов и лиц с ограниченными возможностями здоровья введены специальные разделы в дисциплину «Психология общения».</t>
  </si>
  <si>
    <t>В течение учебного года устанавливаются каникулы, в том числе  в зимний период - 2 недели, в летний период в соответствии с графиком учебного процесса. Общая продолжительность каникул  не менее 10 недель.</t>
  </si>
  <si>
    <t xml:space="preserve">Занятия проводятся в учебных кабинетах,  лабораториях и мастерских в соответствии с ФГОС. </t>
  </si>
  <si>
    <t xml:space="preserve">Учебная практика  и производственная практика направлена на формирование у студентов практических профессиональных умений, приобретение первоначального практического опыта и реализуется в рамках профессиональных модулей при освоении студентами профессиональных компетенций. Учебная практика проводится мастерами производственного обучения или преподавателями профессионального цикла в лабораториях и мастерских техникума. </t>
  </si>
  <si>
    <t xml:space="preserve">Производственная практика осуществляется в соответствии с договорами между строительными организациями и образовательным учреждением  в рамках модулей ППССЗ. </t>
  </si>
  <si>
    <t xml:space="preserve">Техникум оценивает качество освоения учебных дисциплин, МДК, учебной и производственной практики в процессе текущего контроля (проводится в пределах учебного времени, отведенного на дисциплину, МДК, практику) и промежуточной аттестации. Промежуточная аттестация проводится в форме зачетов, дифференцированных зачетов и экзаменов. Промежуточная аттестация по профессиональному модулю проводится в виде экзамена (квалификационного). Промежуточная аттестация проводится 2 раза в год в форме сессий во II, III, IV, V, VI, VII, VIII семестрах. </t>
  </si>
  <si>
    <t>Государственная итоговая аттестация проводится в форме защиты выпускной квалификационной работы, которая выполняется  в виде дипломного проекта и демонстрационного экзамена.</t>
  </si>
  <si>
    <t>Общеобразовательный цикл формируется в соответствии с нормативными документами:</t>
  </si>
  <si>
    <t>-приказом Минобрнауки России от 17 мая 2012 года № 413 (ред. от 29.06.2017) «Об утверждении федерального государственного образовательного стандарта среднего общего образования;</t>
  </si>
  <si>
    <t>-Рекомендациями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(письмо Департамента государственной политики в сфере подготовки рабочих кадров и ДПО ФГАУ «ФИРО», 25.02.2015г., письмо министерства образования Нижегородской области от 23.03.2015г. № 316-01-100-938/15г. «Об организации получения среднего общего образования».</t>
  </si>
  <si>
    <t xml:space="preserve">Техникум  при разработке учебного плана, формируя общеобразовательный цикл, исходит из того, что в соответствии с ФГОС СПО нормативный срок освоения ППССЗ по специальности СПО при очной форме получения образования для лиц, обучающихся на базе основного общего образования с получением среднего общего образовании, увеличивается на 52 недели (1 год) из расчета: - теоретическое обучение (при обязательной учебной нагрузке 36 часов в неделю) - 39 недель, промежуточная аттестация – 2 недели, каникулярное время – 11 недель. Учебное время, отведенное на теоретическое обучение (1404 часа), техникум распределяет на учебные дисциплины общеобразовательного цикла ППССЗ – общие и по выбору из обязательных предметных областей, изучаемых на базовом и профильном уровнях, и дополнительные по выбору обучающихся, предлагаемые техникумом. </t>
  </si>
  <si>
    <t xml:space="preserve">В первый год обучения обучающиеся получают общеобразовательную подготовку в объеме 1404 часа, которая позволяет приступить к освоению ППССЗ СПО. Умения и знания, полученные обучающимся при освоении учебных дисциплин общеобразовательного цикла, углубляются и расширяются  в процессе изучения учебных дисциплин циклов ППССЗ – ОГСЭ, ЕН и отдельных дисциплин ОП. </t>
  </si>
  <si>
    <t xml:space="preserve">Техникум оценивает качество освоения учебных дисциплин общеобразовательного цикла  СПО с получением среднего общего образования в процессе текущего контроля (проводится в пределах учебного времени, отведенного на дисциплину) и промежуточной аттестации. Промежуточная аттестация проводится в форме дифференцированных зачетов и экзаменов. </t>
  </si>
  <si>
    <t xml:space="preserve">Обучающиеся  по образовательным программам СПО, не имеющие среднего общего образования, вправе пройти государственную итоговую аттестацию в форме единого государственного экзамена, которой завершается освоение образовательных программ среднего общего образования. </t>
  </si>
  <si>
    <t>1.3 Общеобразовательный цикл</t>
  </si>
  <si>
    <t>В рабочих программах учебных дисциплин общеобразовательного цикла  предусмотрено выполнение обучающимися индивидуального (ых) проекта (ов).</t>
  </si>
  <si>
    <t>Введены учебные дисциплины:</t>
  </si>
  <si>
    <t>- Проектно-сметное дело</t>
  </si>
  <si>
    <t>Вариативная часть ППССЗ (1296 часов) распределена образовательным учреждением самостоятельно в соответствии с запросами работодателя следующим образом:</t>
  </si>
  <si>
    <r>
      <t>ОГСЭ.00</t>
    </r>
    <r>
      <rPr>
        <sz val="10"/>
        <color theme="1"/>
        <rFont val="Times New Roman"/>
        <family val="1"/>
        <charset val="204"/>
      </rPr>
      <t xml:space="preserve"> увеличен объем времени</t>
    </r>
  </si>
  <si>
    <r>
      <t xml:space="preserve">ЕН.00 </t>
    </r>
    <r>
      <rPr>
        <sz val="10"/>
        <color theme="1"/>
        <rFont val="Times New Roman"/>
        <family val="1"/>
        <charset val="204"/>
      </rPr>
      <t>увеличен объем времени</t>
    </r>
  </si>
  <si>
    <t>144 час.</t>
  </si>
  <si>
    <t>Оценка качества освоения ППССЗ включают текущий контроль знаний, промежуточную и государственную итоговую аттестацию.</t>
  </si>
  <si>
    <t xml:space="preserve">В соответствии с ФГОС СПО применяются следующие формы промежуточной аттестации: зачет, дифференцированный зачет, экзамен, комплексный экзамен. </t>
  </si>
  <si>
    <t xml:space="preserve">Промежуточная аттестация в форме экзамена проводится в день, освобожденный от других форм учебной нагрузки. Если дни экзаменов чередуются с днями учебных занятий, то выделение времени на подготовку к экзамену не требуется, и проводить его можно на следующий день после завершения освоения соответствующей программы. Если 2 экзамена запланированы в рамках одной календарной недели без учебных занятий между ними, для подготовки ко второму экзамену, в т.ч. для проведения консультаций, предусматривается 1-2 дня. </t>
  </si>
  <si>
    <t>Количество экзаменов в каждом учебном году в процессе промежуточной аттестации не превышает 8, а количество зачетов и дифференцированных зачетов – 10 (без учета зачетов по физической культуре).</t>
  </si>
  <si>
    <t>После изучения всех МДК и прохождения практики проводится экзамен квалификационный по профессиональному модулю, направленный на проверку сформированности компетенций и готовности выпускника к выполнению видов профессиональной деятельности, определенных ФГОС.</t>
  </si>
  <si>
    <t>1.4. Формирование вариативной части ППССЗ</t>
  </si>
  <si>
    <t>1.5. Порядок аттестации</t>
  </si>
  <si>
    <t>Формы проведения государственной итоговой аттестации – выпускная квалификационная работа, которая включает защиту дипломного проекта и демонстрационный экзамен.</t>
  </si>
  <si>
    <t>Электротехника и электроника</t>
  </si>
  <si>
    <t>Гидравлика</t>
  </si>
  <si>
    <t>Правовое обеспечение профессиональной деятельности</t>
  </si>
  <si>
    <t>Менеджмент</t>
  </si>
  <si>
    <t>Строительные материалы и изделия</t>
  </si>
  <si>
    <t>Разработка технологий и проектирование элементов систем водоснабжения и водоотведения</t>
  </si>
  <si>
    <t>Проектирование элементов систем водоснабжения и водоотведения</t>
  </si>
  <si>
    <t xml:space="preserve">Технология  и оборудование элементов систем водоснабжения и водоотведения </t>
  </si>
  <si>
    <t>Эксплуатация  сетей и сооружений водоснабжения и водоотведения</t>
  </si>
  <si>
    <t>Эксплуатация  оборудования и автоматизация систем водоснабжения и водоотведения</t>
  </si>
  <si>
    <t>Выполнение работ по очистке природных и сточных вод и контролю качественных показателей</t>
  </si>
  <si>
    <t>Очистка и контроль качества природных и сточных вод</t>
  </si>
  <si>
    <t>ПМ.04</t>
  </si>
  <si>
    <t>Производство работ по профессии "Монтажник наружных трубопроводов"</t>
  </si>
  <si>
    <t>ОП.11</t>
  </si>
  <si>
    <t>ОП.12</t>
  </si>
  <si>
    <t>Экономика отрасли</t>
  </si>
  <si>
    <t>Проектно-сметное дело</t>
  </si>
  <si>
    <t>Перечень специальных помещений, необходимых для подготовки по специальности 08.02.04 Водоснабжение и водоотведение</t>
  </si>
  <si>
    <t>Русского языка и литературы</t>
  </si>
  <si>
    <t>Иностранного языка</t>
  </si>
  <si>
    <t>Социально-гуманитарных и экономических дисциплин</t>
  </si>
  <si>
    <t>Математики</t>
  </si>
  <si>
    <t>ОБЖ и БЖ</t>
  </si>
  <si>
    <t>Информатики и информационных технологий</t>
  </si>
  <si>
    <t>Разработка элементов и проектирование элементов систем водоснабжения и водоотведения</t>
  </si>
  <si>
    <t>Эксплуатация сетей и сооружений водоснабжения и водоотведения</t>
  </si>
  <si>
    <t>Химии</t>
  </si>
  <si>
    <t>Физики</t>
  </si>
  <si>
    <t>Выполнения работ по очистке природных и сточных вод и контролю качественных показателей</t>
  </si>
  <si>
    <t xml:space="preserve">Мастерские: </t>
  </si>
  <si>
    <t>Трубозаготовительные</t>
  </si>
  <si>
    <t>Слесарная</t>
  </si>
  <si>
    <t>08.02.04 Водоснабжение и водоотведение</t>
  </si>
  <si>
    <r>
      <t>-</t>
    </r>
    <r>
      <rPr>
        <sz val="10"/>
        <color theme="1"/>
        <rFont val="Times New Roman"/>
        <family val="1"/>
        <charset val="204"/>
      </rPr>
      <t>     Приказ Минобрнауки России от 10 января 2018 г. № 2</t>
    </r>
    <r>
      <rPr>
        <i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«Об утверждении федерального государственного образовательного стандарта среднего профессионального образования по специальности 08.02.04 Водоснабжение и водоотведение» (зарегистрирован Министерством юстиции Российской Федерации 30 января 2018 года, регистрационный №49821);</t>
    </r>
  </si>
  <si>
    <r>
      <t>-</t>
    </r>
    <r>
      <rPr>
        <sz val="10"/>
        <color theme="1"/>
        <rFont val="Times New Roman"/>
        <family val="1"/>
        <charset val="204"/>
      </rPr>
      <t>     Приказ Министерства труда и социальной защиты Российской Федерации от 12 декабря 2016 г. №727н «Об утверждении профессионального стандарта «Специалист по эксплуатации водозаборных сооружений» (зарегистрирован Министерством юстиции Российской Федерации 13 января 2017 г.  регистрационный № 45230.</t>
    </r>
  </si>
  <si>
    <r>
      <t>-</t>
    </r>
    <r>
      <rPr>
        <sz val="10"/>
        <color theme="1"/>
        <rFont val="Times New Roman"/>
        <family val="1"/>
        <charset val="204"/>
      </rPr>
      <t>     Профессиональный стандарт «Специалист по эксплуатации водозаборных сооружений», утвержден приказом Министерства труда и социальной защиты Российской Федерации от 11 апреля 2014 г. № 245н (зарегистрирован Министерством юстиции Российской Федерации 27 мая 2014 г., регистрационный № 32459)</t>
    </r>
  </si>
  <si>
    <r>
      <t>-</t>
    </r>
    <r>
      <rPr>
        <sz val="10"/>
        <color theme="1"/>
        <rFont val="Times New Roman"/>
        <family val="1"/>
        <charset val="204"/>
      </rPr>
      <t>     Профессиональный стандарт «Специалист по эксплуатации очистных сооружений водоотведения», утвержден приказом Министерства труда и социальной защиты Российской Федерации от 11 апреля 2014 г. № 232н (зарегистрирован Министерством юстиции Российской Федерации 29 мая 2014 г., регистрационный № 32484)</t>
    </r>
  </si>
  <si>
    <r>
      <t>-</t>
    </r>
    <r>
      <rPr>
        <sz val="10"/>
        <color theme="1"/>
        <rFont val="Times New Roman"/>
        <family val="1"/>
        <charset val="204"/>
      </rPr>
      <t>     Профессиональный стандарт «Специалист по эксплуатации насосных станций водопровода», утвержден приказом Министерства труда и социальной защиты Российской Федерации от 11 апреля 2014 г. № 247н (зарегистрирован Министерством юстиции Российской Федерации 2 июня 2014 г., регистрационный № 32533)</t>
    </r>
  </si>
  <si>
    <t>- Профессиональный стандарт «Специалист по эксплуатации станций водоподготовки», утвержден приказом Министерства труда и социальной защиты Российской Федерации от 11 апреля 2014 г. № 232н (зарегистрирован Министерством юстиции Российской Федерации 22 мая 2014 г., регистрационный № 32394)</t>
  </si>
  <si>
    <t xml:space="preserve">Специальность  08.02.04 Водоснабжение и водоотведение в соответствии с Перечнем  профессий СПО, утвержденным приказом Минобрнауки РФ от 29.10.2013 г. №1199,  по профилю получаемого профессионального образования относится к техническому профилю. Нормативный срок освоения программы подготовки специалистов среднего звена на базе основного общего образования составляет 3 года 10 месяцев. </t>
  </si>
  <si>
    <t>- Экономика отрасли</t>
  </si>
  <si>
    <t>64 час;</t>
  </si>
  <si>
    <t>108 час.</t>
  </si>
  <si>
    <t>Зачет, дифференцированный зачет проводятся за счет времени, отведенного на изучение дисциплины. На проведение экзамена время выделяется из 288 часов, заложенных на промежуточную аттестацию.</t>
  </si>
  <si>
    <t xml:space="preserve">Увеличен объем времени на дисциплины обязательной части ООП </t>
  </si>
  <si>
    <t>5. Календарный учебный график</t>
  </si>
  <si>
    <t>Курс</t>
  </si>
  <si>
    <t>Сентябрь</t>
  </si>
  <si>
    <t>29 сент - 5 окт</t>
  </si>
  <si>
    <t>Октябрь</t>
  </si>
  <si>
    <t>27 окт - 2 нояб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</si>
  <si>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</si>
  <si>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</si>
  <si>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</si>
  <si>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</si>
  <si>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</si>
  <si>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</si>
  <si>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</si>
  <si>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</si>
  <si>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</si>
  <si>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</si>
  <si>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</si>
  <si>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</si>
  <si>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</si>
  <si>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</si>
  <si>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</si>
  <si>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- 2 авг</t>
  </si>
  <si>
    <t>Август</t>
  </si>
  <si>
    <t>1 - 7</t>
  </si>
  <si>
    <t>8 - 14</t>
  </si>
  <si>
    <t>15 - 21</t>
  </si>
  <si>
    <t>22 - 28</t>
  </si>
  <si>
    <t>6 -12</t>
  </si>
  <si>
    <t>13 - 19</t>
  </si>
  <si>
    <t>20 - 26</t>
  </si>
  <si>
    <t>3 - 9</t>
  </si>
  <si>
    <t>10 - 16</t>
  </si>
  <si>
    <t>17 - 23</t>
  </si>
  <si>
    <t>24 - 30</t>
  </si>
  <si>
    <t>5 -11</t>
  </si>
  <si>
    <t>12 - 18</t>
  </si>
  <si>
    <t>19 - 25</t>
  </si>
  <si>
    <t>2 - 8</t>
  </si>
  <si>
    <t>9 - 15</t>
  </si>
  <si>
    <t>16 - 22</t>
  </si>
  <si>
    <t>23 - 29</t>
  </si>
  <si>
    <t>6 - 12</t>
  </si>
  <si>
    <t>4 -10</t>
  </si>
  <si>
    <t>11 - 17</t>
  </si>
  <si>
    <t>18 - 24</t>
  </si>
  <si>
    <t>25 - 31</t>
  </si>
  <si>
    <t>24 - 31</t>
  </si>
  <si>
    <t>I</t>
  </si>
  <si>
    <t>=</t>
  </si>
  <si>
    <t>С</t>
  </si>
  <si>
    <t>II</t>
  </si>
  <si>
    <t>У</t>
  </si>
  <si>
    <t>П</t>
  </si>
  <si>
    <t>III</t>
  </si>
  <si>
    <t>IV</t>
  </si>
  <si>
    <t>Д</t>
  </si>
  <si>
    <t>Г</t>
  </si>
  <si>
    <t>Обозначения:</t>
  </si>
  <si>
    <t>Обучение по дисциплинам и междисциплинарным курсам, кол-во недель</t>
  </si>
  <si>
    <t>Производственная практика (по профилю специальности)</t>
  </si>
  <si>
    <t>Промежуточная аттестация (сессия)</t>
  </si>
  <si>
    <t>Производственная практика (преддипломная)</t>
  </si>
  <si>
    <t>Окончание обучения</t>
  </si>
  <si>
    <t>Родной язык</t>
  </si>
  <si>
    <t>В рамках дисциплины «Безопасность жизнедеятельности»  выделено 35 часов с целью проведения учебных военных сборов согласно приказа Минобороны РФ и Министерства образования и науки РФ от 24 февраля 2010 г. N 96/134. Время, отведенное на изучение основ военной службы дисциплины «Безопасность жизнедеятельности» и учебные военные сборы, для подгруппы девушек могут быть использованы на освоение основ медицинских знаний.</t>
  </si>
  <si>
    <t>50 час.</t>
  </si>
  <si>
    <t>10 час.</t>
  </si>
  <si>
    <t>356 час.</t>
  </si>
  <si>
    <t>184 час</t>
  </si>
  <si>
    <t>664 час.</t>
  </si>
  <si>
    <r>
      <t xml:space="preserve">П.00 </t>
    </r>
    <r>
      <rPr>
        <sz val="10"/>
        <color theme="1"/>
        <rFont val="Times New Roman"/>
        <family val="1"/>
        <charset val="204"/>
      </rPr>
      <t xml:space="preserve"> увеличен объем времени, в т.ч.</t>
    </r>
  </si>
  <si>
    <t>216 час.</t>
  </si>
  <si>
    <t>ОУД.15</t>
  </si>
  <si>
    <t>При реализации программы не используется сетевая форма обучения, может применяться электронное обучение с использованием дистанционных образовательных технологий.</t>
  </si>
  <si>
    <t>Приложение №1 к ППССЗ 2020 г.</t>
  </si>
  <si>
    <t>Рег.№ВОД-20</t>
  </si>
  <si>
    <t>Экзамены проводятся по дисциплинам:  математика в письменной форме; физика, информатика и иностранный язык – в устной. Комплексный экзамен по дисциплинам русский язык и родной язык проводится в письменной форме.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</si>
</sst>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1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/>
    <xf numFmtId="0" fontId="11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8" fillId="0" borderId="0" xfId="0" applyFont="1"/>
    <xf numFmtId="0" fontId="10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0" fillId="0" borderId="0" xfId="0" applyFont="1"/>
    <xf numFmtId="0" fontId="11" fillId="0" borderId="0" xfId="0" applyFont="1" applyAlignment="1">
      <alignment wrapText="1"/>
    </xf>
    <xf numFmtId="0" fontId="10" fillId="0" borderId="22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26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1" fillId="0" borderId="1" xfId="0" applyFont="1" applyBorder="1" applyAlignment="1"/>
    <xf numFmtId="0" fontId="11" fillId="0" borderId="0" xfId="0" applyFont="1" applyBorder="1" applyAlignment="1"/>
    <xf numFmtId="0" fontId="2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0" fillId="0" borderId="9" xfId="0" applyFont="1" applyBorder="1" applyAlignment="1">
      <alignment horizontal="center" vertical="center" textRotation="90" wrapText="1"/>
    </xf>
    <xf numFmtId="0" fontId="19" fillId="0" borderId="67" xfId="0" applyFont="1" applyBorder="1" applyAlignment="1">
      <alignment horizontal="center" vertical="center"/>
    </xf>
    <xf numFmtId="0" fontId="19" fillId="0" borderId="81" xfId="0" applyFont="1" applyBorder="1" applyAlignment="1">
      <alignment horizontal="center" vertical="center"/>
    </xf>
    <xf numFmtId="0" fontId="11" fillId="0" borderId="61" xfId="0" applyFont="1" applyBorder="1" applyAlignment="1">
      <alignment vertical="center" textRotation="90" wrapText="1"/>
    </xf>
    <xf numFmtId="0" fontId="21" fillId="0" borderId="61" xfId="0" applyFont="1" applyBorder="1" applyAlignment="1">
      <alignment vertical="center" textRotation="90" wrapText="1"/>
    </xf>
    <xf numFmtId="0" fontId="11" fillId="0" borderId="61" xfId="0" applyFont="1" applyBorder="1" applyAlignment="1">
      <alignment vertical="center" textRotation="90"/>
    </xf>
    <xf numFmtId="0" fontId="10" fillId="0" borderId="1" xfId="0" applyFont="1" applyBorder="1" applyAlignment="1">
      <alignment vertical="center" textRotation="90" wrapText="1"/>
    </xf>
    <xf numFmtId="0" fontId="10" fillId="0" borderId="27" xfId="0" applyFont="1" applyBorder="1" applyAlignment="1">
      <alignment vertical="center" textRotation="90" wrapText="1"/>
    </xf>
    <xf numFmtId="0" fontId="20" fillId="0" borderId="1" xfId="0" applyFont="1" applyBorder="1" applyAlignment="1">
      <alignment vertical="center" textRotation="90" wrapText="1"/>
    </xf>
    <xf numFmtId="0" fontId="10" fillId="8" borderId="62" xfId="0" applyFont="1" applyFill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8" borderId="97" xfId="0" applyFont="1" applyFill="1" applyBorder="1" applyAlignment="1">
      <alignment horizontal="center" vertical="center"/>
    </xf>
    <xf numFmtId="0" fontId="20" fillId="0" borderId="98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10" fillId="0" borderId="99" xfId="0" applyFont="1" applyBorder="1" applyAlignment="1">
      <alignment horizontal="center" vertical="center"/>
    </xf>
    <xf numFmtId="164" fontId="10" fillId="8" borderId="97" xfId="0" applyNumberFormat="1" applyFont="1" applyFill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0" fillId="0" borderId="86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96" xfId="0" applyFont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0" borderId="84" xfId="0" applyFont="1" applyBorder="1" applyAlignment="1">
      <alignment horizontal="center"/>
    </xf>
    <xf numFmtId="0" fontId="11" fillId="2" borderId="22" xfId="0" applyFont="1" applyFill="1" applyBorder="1"/>
    <xf numFmtId="0" fontId="22" fillId="2" borderId="39" xfId="0" applyFont="1" applyFill="1" applyBorder="1" applyAlignment="1">
      <alignment horizontal="center" vertical="center"/>
    </xf>
    <xf numFmtId="1" fontId="11" fillId="2" borderId="100" xfId="0" applyNumberFormat="1" applyFont="1" applyFill="1" applyBorder="1" applyAlignment="1">
      <alignment horizontal="center" vertical="center"/>
    </xf>
    <xf numFmtId="1" fontId="11" fillId="2" borderId="9" xfId="0" applyNumberFormat="1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21" fillId="2" borderId="88" xfId="0" applyFont="1" applyFill="1" applyBorder="1" applyAlignment="1">
      <alignment horizontal="center" vertical="center"/>
    </xf>
    <xf numFmtId="0" fontId="11" fillId="2" borderId="89" xfId="0" applyFont="1" applyFill="1" applyBorder="1" applyAlignment="1">
      <alignment horizontal="center" vertical="center"/>
    </xf>
    <xf numFmtId="0" fontId="21" fillId="2" borderId="39" xfId="0" applyFont="1" applyFill="1" applyBorder="1" applyAlignment="1">
      <alignment horizontal="center" vertical="center"/>
    </xf>
    <xf numFmtId="0" fontId="11" fillId="2" borderId="90" xfId="0" applyFont="1" applyFill="1" applyBorder="1" applyAlignment="1">
      <alignment horizontal="center" vertical="center"/>
    </xf>
    <xf numFmtId="0" fontId="11" fillId="2" borderId="95" xfId="0" applyFont="1" applyFill="1" applyBorder="1" applyAlignment="1">
      <alignment horizontal="center" vertical="center"/>
    </xf>
    <xf numFmtId="0" fontId="11" fillId="2" borderId="88" xfId="0" applyFont="1" applyFill="1" applyBorder="1" applyAlignment="1">
      <alignment horizontal="center" vertical="center"/>
    </xf>
    <xf numFmtId="0" fontId="11" fillId="6" borderId="22" xfId="0" applyFont="1" applyFill="1" applyBorder="1"/>
    <xf numFmtId="0" fontId="22" fillId="6" borderId="46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1" fontId="11" fillId="6" borderId="17" xfId="0" applyNumberFormat="1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21" fillId="6" borderId="3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center" vertical="center"/>
    </xf>
    <xf numFmtId="0" fontId="11" fillId="6" borderId="91" xfId="0" applyFont="1" applyFill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0" fontId="11" fillId="0" borderId="22" xfId="0" applyFont="1" applyBorder="1"/>
    <xf numFmtId="0" fontId="22" fillId="0" borderId="40" xfId="0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/>
    </xf>
    <xf numFmtId="1" fontId="21" fillId="0" borderId="9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0" fillId="0" borderId="22" xfId="0" applyFont="1" applyBorder="1"/>
    <xf numFmtId="0" fontId="19" fillId="0" borderId="40" xfId="0" applyFont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20" fillId="6" borderId="9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/>
    </xf>
    <xf numFmtId="0" fontId="19" fillId="0" borderId="57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1" fillId="0" borderId="12" xfId="0" applyFont="1" applyBorder="1" applyAlignment="1">
      <alignment horizontal="center"/>
    </xf>
    <xf numFmtId="0" fontId="19" fillId="0" borderId="4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/>
    </xf>
    <xf numFmtId="1" fontId="21" fillId="0" borderId="8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1" fillId="2" borderId="11" xfId="0" applyFont="1" applyFill="1" applyBorder="1"/>
    <xf numFmtId="0" fontId="22" fillId="2" borderId="4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1" fontId="11" fillId="2" borderId="21" xfId="0" applyNumberFormat="1" applyFont="1" applyFill="1" applyBorder="1" applyAlignment="1">
      <alignment horizontal="center"/>
    </xf>
    <xf numFmtId="1" fontId="11" fillId="2" borderId="12" xfId="0" applyNumberFormat="1" applyFont="1" applyFill="1" applyBorder="1" applyAlignment="1">
      <alignment horizontal="center"/>
    </xf>
    <xf numFmtId="1" fontId="11" fillId="2" borderId="11" xfId="0" applyNumberFormat="1" applyFont="1" applyFill="1" applyBorder="1" applyAlignment="1">
      <alignment horizontal="center"/>
    </xf>
    <xf numFmtId="1" fontId="11" fillId="2" borderId="84" xfId="0" applyNumberFormat="1" applyFont="1" applyFill="1" applyBorder="1" applyAlignment="1">
      <alignment horizontal="center"/>
    </xf>
    <xf numFmtId="1" fontId="11" fillId="2" borderId="18" xfId="0" applyNumberFormat="1" applyFont="1" applyFill="1" applyBorder="1" applyAlignment="1">
      <alignment horizontal="center"/>
    </xf>
    <xf numFmtId="0" fontId="11" fillId="3" borderId="22" xfId="0" applyFont="1" applyFill="1" applyBorder="1"/>
    <xf numFmtId="0" fontId="22" fillId="3" borderId="46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1" fontId="11" fillId="3" borderId="21" xfId="0" applyNumberFormat="1" applyFont="1" applyFill="1" applyBorder="1" applyAlignment="1">
      <alignment horizontal="center"/>
    </xf>
    <xf numFmtId="1" fontId="11" fillId="3" borderId="12" xfId="0" applyNumberFormat="1" applyFont="1" applyFill="1" applyBorder="1" applyAlignment="1">
      <alignment horizontal="center"/>
    </xf>
    <xf numFmtId="1" fontId="11" fillId="3" borderId="11" xfId="0" applyNumberFormat="1" applyFont="1" applyFill="1" applyBorder="1" applyAlignment="1">
      <alignment horizontal="center"/>
    </xf>
    <xf numFmtId="1" fontId="11" fillId="3" borderId="84" xfId="0" applyNumberFormat="1" applyFont="1" applyFill="1" applyBorder="1" applyAlignment="1">
      <alignment horizontal="center"/>
    </xf>
    <xf numFmtId="1" fontId="11" fillId="3" borderId="18" xfId="0" applyNumberFormat="1" applyFont="1" applyFill="1" applyBorder="1" applyAlignment="1">
      <alignment horizontal="center"/>
    </xf>
    <xf numFmtId="0" fontId="11" fillId="6" borderId="0" xfId="0" applyFont="1" applyFill="1"/>
    <xf numFmtId="1" fontId="11" fillId="6" borderId="39" xfId="0" applyNumberFormat="1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22" fillId="3" borderId="40" xfId="0" applyFont="1" applyFill="1" applyBorder="1" applyAlignment="1">
      <alignment horizontal="center" vertical="center"/>
    </xf>
    <xf numFmtId="1" fontId="11" fillId="3" borderId="9" xfId="0" applyNumberFormat="1" applyFont="1" applyFill="1" applyBorder="1" applyAlignment="1">
      <alignment horizontal="center"/>
    </xf>
    <xf numFmtId="1" fontId="11" fillId="3" borderId="10" xfId="0" applyNumberFormat="1" applyFont="1" applyFill="1" applyBorder="1" applyAlignment="1">
      <alignment horizontal="center"/>
    </xf>
    <xf numFmtId="1" fontId="11" fillId="3" borderId="22" xfId="0" applyNumberFormat="1" applyFont="1" applyFill="1" applyBorder="1" applyAlignment="1">
      <alignment horizontal="center"/>
    </xf>
    <xf numFmtId="1" fontId="11" fillId="3" borderId="23" xfId="0" applyNumberFormat="1" applyFont="1" applyFill="1" applyBorder="1" applyAlignment="1">
      <alignment horizontal="center"/>
    </xf>
    <xf numFmtId="1" fontId="11" fillId="3" borderId="24" xfId="0" applyNumberFormat="1" applyFont="1" applyFill="1" applyBorder="1" applyAlignment="1">
      <alignment horizontal="center"/>
    </xf>
    <xf numFmtId="0" fontId="19" fillId="0" borderId="5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1" fontId="11" fillId="6" borderId="34" xfId="0" applyNumberFormat="1" applyFont="1" applyFill="1" applyBorder="1" applyAlignment="1">
      <alignment horizontal="center" vertical="center"/>
    </xf>
    <xf numFmtId="1" fontId="11" fillId="6" borderId="15" xfId="0" applyNumberFormat="1" applyFont="1" applyFill="1" applyBorder="1" applyAlignment="1">
      <alignment horizontal="center" vertical="center"/>
    </xf>
    <xf numFmtId="1" fontId="11" fillId="6" borderId="91" xfId="0" applyNumberFormat="1" applyFont="1" applyFill="1" applyBorder="1" applyAlignment="1">
      <alignment horizontal="center" vertical="center"/>
    </xf>
    <xf numFmtId="0" fontId="11" fillId="3" borderId="26" xfId="0" applyFont="1" applyFill="1" applyBorder="1"/>
    <xf numFmtId="0" fontId="22" fillId="3" borderId="45" xfId="0" applyFont="1" applyFill="1" applyBorder="1" applyAlignment="1">
      <alignment horizontal="center" vertical="center"/>
    </xf>
    <xf numFmtId="0" fontId="22" fillId="3" borderId="81" xfId="0" applyFont="1" applyFill="1" applyBorder="1" applyAlignment="1">
      <alignment horizontal="center" vertical="center"/>
    </xf>
    <xf numFmtId="0" fontId="11" fillId="4" borderId="11" xfId="0" applyFont="1" applyFill="1" applyBorder="1"/>
    <xf numFmtId="0" fontId="22" fillId="4" borderId="46" xfId="0" applyFont="1" applyFill="1" applyBorder="1" applyAlignment="1">
      <alignment horizontal="center" vertical="center"/>
    </xf>
    <xf numFmtId="1" fontId="11" fillId="4" borderId="2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84" xfId="0" applyFont="1" applyFill="1" applyBorder="1" applyAlignment="1">
      <alignment horizontal="center"/>
    </xf>
    <xf numFmtId="0" fontId="22" fillId="4" borderId="7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20" fillId="4" borderId="9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0" fillId="0" borderId="26" xfId="0" applyFont="1" applyBorder="1"/>
    <xf numFmtId="0" fontId="19" fillId="0" borderId="45" xfId="0" applyFont="1" applyBorder="1" applyAlignment="1">
      <alignment horizontal="center" vertical="center"/>
    </xf>
    <xf numFmtId="1" fontId="10" fillId="4" borderId="9" xfId="0" applyNumberFormat="1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4" borderId="59" xfId="0" applyFont="1" applyFill="1" applyBorder="1" applyAlignment="1">
      <alignment horizontal="center"/>
    </xf>
    <xf numFmtId="1" fontId="21" fillId="0" borderId="30" xfId="0" applyNumberFormat="1" applyFont="1" applyBorder="1" applyAlignment="1">
      <alignment horizontal="center"/>
    </xf>
    <xf numFmtId="1" fontId="10" fillId="0" borderId="30" xfId="0" applyNumberFormat="1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0" borderId="62" xfId="0" applyFont="1" applyBorder="1" applyAlignment="1">
      <alignment horizontal="center"/>
    </xf>
    <xf numFmtId="0" fontId="10" fillId="0" borderId="81" xfId="0" applyFont="1" applyBorder="1" applyAlignment="1">
      <alignment horizontal="center"/>
    </xf>
    <xf numFmtId="0" fontId="19" fillId="0" borderId="47" xfId="0" applyFont="1" applyBorder="1" applyAlignment="1">
      <alignment horizontal="center" vertical="center"/>
    </xf>
    <xf numFmtId="1" fontId="11" fillId="0" borderId="21" xfId="0" applyNumberFormat="1" applyFont="1" applyBorder="1" applyAlignment="1">
      <alignment horizontal="center"/>
    </xf>
    <xf numFmtId="1" fontId="21" fillId="0" borderId="21" xfId="0" applyNumberFormat="1" applyFont="1" applyBorder="1" applyAlignment="1">
      <alignment horizontal="center"/>
    </xf>
    <xf numFmtId="1" fontId="10" fillId="0" borderId="21" xfId="0" applyNumberFormat="1" applyFont="1" applyBorder="1" applyAlignment="1">
      <alignment horizontal="center"/>
    </xf>
    <xf numFmtId="0" fontId="11" fillId="0" borderId="33" xfId="0" applyFont="1" applyBorder="1"/>
    <xf numFmtId="0" fontId="22" fillId="0" borderId="4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7" fillId="0" borderId="33" xfId="0" applyFont="1" applyBorder="1"/>
    <xf numFmtId="0" fontId="24" fillId="0" borderId="4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33" xfId="0" applyFont="1" applyFill="1" applyBorder="1" applyAlignment="1">
      <alignment horizontal="center"/>
    </xf>
    <xf numFmtId="0" fontId="17" fillId="0" borderId="0" xfId="0" applyFont="1"/>
    <xf numFmtId="0" fontId="22" fillId="0" borderId="51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1" fontId="11" fillId="0" borderId="30" xfId="0" applyNumberFormat="1" applyFont="1" applyBorder="1" applyAlignment="1">
      <alignment horizontal="center"/>
    </xf>
    <xf numFmtId="1" fontId="11" fillId="0" borderId="27" xfId="0" applyNumberFormat="1" applyFont="1" applyBorder="1" applyAlignment="1">
      <alignment horizontal="center"/>
    </xf>
    <xf numFmtId="1" fontId="11" fillId="0" borderId="26" xfId="0" applyNumberFormat="1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1" fontId="11" fillId="0" borderId="29" xfId="0" applyNumberFormat="1" applyFont="1" applyBorder="1" applyAlignment="1">
      <alignment horizontal="center"/>
    </xf>
    <xf numFmtId="0" fontId="10" fillId="0" borderId="32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20" fillId="0" borderId="9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64" fontId="10" fillId="6" borderId="9" xfId="0" applyNumberFormat="1" applyFont="1" applyFill="1" applyBorder="1" applyAlignment="1">
      <alignment horizontal="center"/>
    </xf>
    <xf numFmtId="0" fontId="10" fillId="0" borderId="33" xfId="0" applyFont="1" applyBorder="1"/>
    <xf numFmtId="0" fontId="10" fillId="0" borderId="34" xfId="0" applyFont="1" applyBorder="1"/>
    <xf numFmtId="1" fontId="10" fillId="0" borderId="10" xfId="0" applyNumberFormat="1" applyFont="1" applyBorder="1" applyAlignment="1">
      <alignment horizontal="center"/>
    </xf>
    <xf numFmtId="1" fontId="20" fillId="0" borderId="9" xfId="0" applyNumberFormat="1" applyFont="1" applyBorder="1" applyAlignment="1">
      <alignment horizontal="center"/>
    </xf>
    <xf numFmtId="1" fontId="10" fillId="0" borderId="0" xfId="0" applyNumberFormat="1" applyFont="1"/>
    <xf numFmtId="164" fontId="10" fillId="0" borderId="0" xfId="0" applyNumberFormat="1" applyFont="1"/>
    <xf numFmtId="1" fontId="10" fillId="8" borderId="0" xfId="0" applyNumberFormat="1" applyFont="1" applyFill="1"/>
    <xf numFmtId="0" fontId="10" fillId="0" borderId="13" xfId="0" applyFont="1" applyBorder="1"/>
    <xf numFmtId="0" fontId="10" fillId="0" borderId="20" xfId="0" applyFont="1" applyBorder="1"/>
    <xf numFmtId="0" fontId="19" fillId="0" borderId="2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textRotation="90"/>
    </xf>
    <xf numFmtId="0" fontId="20" fillId="0" borderId="0" xfId="0" applyFont="1" applyBorder="1" applyAlignment="1">
      <alignment horizontal="center" vertical="center" textRotation="90"/>
    </xf>
    <xf numFmtId="0" fontId="17" fillId="0" borderId="3" xfId="0" applyFont="1" applyBorder="1" applyAlignment="1"/>
    <xf numFmtId="0" fontId="25" fillId="0" borderId="3" xfId="0" applyFont="1" applyBorder="1" applyAlignment="1"/>
    <xf numFmtId="0" fontId="17" fillId="0" borderId="0" xfId="0" applyFont="1" applyBorder="1" applyAlignment="1"/>
    <xf numFmtId="0" fontId="25" fillId="0" borderId="0" xfId="0" applyFont="1" applyBorder="1" applyAlignment="1"/>
    <xf numFmtId="0" fontId="17" fillId="6" borderId="0" xfId="0" applyFont="1" applyFill="1" applyBorder="1" applyAlignment="1"/>
    <xf numFmtId="0" fontId="10" fillId="6" borderId="0" xfId="0" applyFont="1" applyFill="1" applyBorder="1" applyAlignment="1">
      <alignment horizontal="center"/>
    </xf>
    <xf numFmtId="0" fontId="21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21" fillId="0" borderId="0" xfId="0" applyFont="1" applyBorder="1" applyAlignment="1">
      <alignment horizontal="left" vertical="top" wrapText="1"/>
    </xf>
    <xf numFmtId="0" fontId="10" fillId="6" borderId="0" xfId="0" applyFont="1" applyFill="1" applyAlignment="1">
      <alignment horizontal="center"/>
    </xf>
    <xf numFmtId="0" fontId="2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20" fillId="5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20" fillId="6" borderId="0" xfId="0" applyFont="1" applyFill="1" applyBorder="1" applyAlignment="1">
      <alignment horizontal="left" vertical="top" wrapText="1"/>
    </xf>
    <xf numFmtId="0" fontId="10" fillId="6" borderId="0" xfId="0" applyFont="1" applyFill="1" applyBorder="1" applyAlignment="1">
      <alignment horizontal="left" vertical="top" wrapText="1"/>
    </xf>
    <xf numFmtId="0" fontId="10" fillId="7" borderId="0" xfId="0" applyFont="1" applyFill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0" fillId="6" borderId="86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9" fillId="0" borderId="30" xfId="0" applyFont="1" applyBorder="1" applyAlignment="1">
      <alignment horizontal="center" vertical="center"/>
    </xf>
    <xf numFmtId="0" fontId="11" fillId="4" borderId="86" xfId="0" applyFont="1" applyFill="1" applyBorder="1"/>
    <xf numFmtId="0" fontId="22" fillId="4" borderId="108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/>
    </xf>
    <xf numFmtId="1" fontId="11" fillId="4" borderId="5" xfId="0" applyNumberFormat="1" applyFont="1" applyFill="1" applyBorder="1" applyAlignment="1">
      <alignment horizontal="center"/>
    </xf>
    <xf numFmtId="1" fontId="11" fillId="4" borderId="6" xfId="0" applyNumberFormat="1" applyFont="1" applyFill="1" applyBorder="1" applyAlignment="1">
      <alignment horizontal="center"/>
    </xf>
    <xf numFmtId="1" fontId="11" fillId="4" borderId="86" xfId="0" applyNumberFormat="1" applyFont="1" applyFill="1" applyBorder="1" applyAlignment="1">
      <alignment horizontal="center"/>
    </xf>
    <xf numFmtId="1" fontId="11" fillId="4" borderId="96" xfId="0" applyNumberFormat="1" applyFont="1" applyFill="1" applyBorder="1" applyAlignment="1">
      <alignment horizontal="center"/>
    </xf>
    <xf numFmtId="1" fontId="11" fillId="4" borderId="54" xfId="0" applyNumberFormat="1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96" xfId="0" applyFont="1" applyFill="1" applyBorder="1" applyAlignment="1">
      <alignment horizontal="center"/>
    </xf>
    <xf numFmtId="0" fontId="10" fillId="4" borderId="32" xfId="0" applyFont="1" applyFill="1" applyBorder="1"/>
    <xf numFmtId="0" fontId="11" fillId="4" borderId="86" xfId="0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0" borderId="109" xfId="0" applyFont="1" applyBorder="1"/>
    <xf numFmtId="1" fontId="11" fillId="6" borderId="66" xfId="0" applyNumberFormat="1" applyFont="1" applyFill="1" applyBorder="1" applyAlignment="1">
      <alignment horizontal="center" vertical="center"/>
    </xf>
    <xf numFmtId="1" fontId="11" fillId="3" borderId="30" xfId="0" applyNumberFormat="1" applyFont="1" applyFill="1" applyBorder="1" applyAlignment="1">
      <alignment horizontal="center"/>
    </xf>
    <xf numFmtId="1" fontId="11" fillId="3" borderId="27" xfId="0" applyNumberFormat="1" applyFont="1" applyFill="1" applyBorder="1" applyAlignment="1">
      <alignment horizontal="center"/>
    </xf>
    <xf numFmtId="1" fontId="11" fillId="3" borderId="26" xfId="0" applyNumberFormat="1" applyFont="1" applyFill="1" applyBorder="1" applyAlignment="1">
      <alignment horizontal="center"/>
    </xf>
    <xf numFmtId="1" fontId="11" fillId="3" borderId="31" xfId="0" applyNumberFormat="1" applyFont="1" applyFill="1" applyBorder="1" applyAlignment="1">
      <alignment horizontal="center"/>
    </xf>
    <xf numFmtId="1" fontId="11" fillId="3" borderId="29" xfId="0" applyNumberFormat="1" applyFont="1" applyFill="1" applyBorder="1" applyAlignment="1">
      <alignment horizontal="center"/>
    </xf>
    <xf numFmtId="1" fontId="11" fillId="0" borderId="0" xfId="0" applyNumberFormat="1" applyFont="1"/>
    <xf numFmtId="0" fontId="10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10" fillId="0" borderId="73" xfId="0" applyFont="1" applyFill="1" applyBorder="1" applyAlignment="1">
      <alignment horizontal="center"/>
    </xf>
    <xf numFmtId="0" fontId="10" fillId="0" borderId="74" xfId="0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49" fontId="11" fillId="0" borderId="25" xfId="0" applyNumberFormat="1" applyFont="1" applyFill="1" applyBorder="1" applyAlignment="1">
      <alignment horizontal="center"/>
    </xf>
    <xf numFmtId="49" fontId="11" fillId="0" borderId="58" xfId="0" applyNumberFormat="1" applyFont="1" applyFill="1" applyBorder="1" applyAlignment="1">
      <alignment horizontal="center"/>
    </xf>
    <xf numFmtId="0" fontId="11" fillId="0" borderId="37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0" fontId="11" fillId="0" borderId="57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94" xfId="0" applyFont="1" applyFill="1" applyBorder="1" applyAlignment="1">
      <alignment horizontal="center" vertical="center"/>
    </xf>
    <xf numFmtId="0" fontId="10" fillId="0" borderId="10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/>
    </xf>
    <xf numFmtId="0" fontId="10" fillId="0" borderId="58" xfId="0" applyFont="1" applyFill="1" applyBorder="1" applyAlignment="1">
      <alignment horizontal="center"/>
    </xf>
    <xf numFmtId="0" fontId="11" fillId="0" borderId="57" xfId="0" applyNumberFormat="1" applyFont="1" applyFill="1" applyBorder="1" applyAlignment="1">
      <alignment horizontal="center"/>
    </xf>
    <xf numFmtId="0" fontId="11" fillId="0" borderId="42" xfId="0" applyNumberFormat="1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0" fontId="11" fillId="0" borderId="41" xfId="0" applyNumberFormat="1" applyFont="1" applyFill="1" applyBorder="1" applyAlignment="1">
      <alignment horizontal="center"/>
    </xf>
    <xf numFmtId="0" fontId="10" fillId="0" borderId="38" xfId="0" applyFont="1" applyFill="1" applyBorder="1"/>
    <xf numFmtId="0" fontId="10" fillId="0" borderId="44" xfId="0" applyFont="1" applyFill="1" applyBorder="1"/>
    <xf numFmtId="0" fontId="11" fillId="0" borderId="37" xfId="0" applyNumberFormat="1" applyFont="1" applyFill="1" applyBorder="1" applyAlignment="1">
      <alignment horizontal="center"/>
    </xf>
    <xf numFmtId="0" fontId="11" fillId="0" borderId="38" xfId="0" applyNumberFormat="1" applyFont="1" applyFill="1" applyBorder="1" applyAlignment="1">
      <alignment horizontal="center"/>
    </xf>
    <xf numFmtId="0" fontId="10" fillId="0" borderId="83" xfId="0" applyFont="1" applyFill="1" applyBorder="1" applyAlignment="1">
      <alignment horizontal="center"/>
    </xf>
    <xf numFmtId="0" fontId="10" fillId="0" borderId="8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53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1" fontId="11" fillId="0" borderId="30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/>
    </xf>
    <xf numFmtId="0" fontId="26" fillId="0" borderId="0" xfId="0" applyFont="1" applyAlignment="1">
      <alignment vertical="center"/>
    </xf>
    <xf numFmtId="0" fontId="10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vertical="center"/>
    </xf>
    <xf numFmtId="0" fontId="10" fillId="0" borderId="0" xfId="0" applyFont="1" applyBorder="1" applyAlignment="1">
      <alignment vertical="top" wrapText="1"/>
    </xf>
    <xf numFmtId="0" fontId="10" fillId="5" borderId="0" xfId="0" applyFont="1" applyFill="1" applyBorder="1" applyAlignment="1"/>
    <xf numFmtId="0" fontId="10" fillId="6" borderId="0" xfId="0" applyFont="1" applyFill="1" applyBorder="1" applyAlignment="1">
      <alignment vertical="top" wrapText="1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right" wrapText="1"/>
    </xf>
    <xf numFmtId="0" fontId="26" fillId="0" borderId="0" xfId="0" applyFont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top" wrapText="1"/>
    </xf>
    <xf numFmtId="49" fontId="10" fillId="0" borderId="0" xfId="0" applyNumberFormat="1" applyFont="1" applyAlignment="1">
      <alignment horizontal="justify"/>
    </xf>
    <xf numFmtId="0" fontId="14" fillId="0" borderId="0" xfId="0" applyFont="1" applyAlignment="1">
      <alignment horizontal="justify" vertical="center"/>
    </xf>
    <xf numFmtId="49" fontId="14" fillId="0" borderId="0" xfId="0" applyNumberFormat="1" applyFont="1" applyAlignment="1">
      <alignment horizontal="justify" vertical="center"/>
    </xf>
    <xf numFmtId="49" fontId="11" fillId="0" borderId="0" xfId="0" applyNumberFormat="1" applyFont="1" applyAlignment="1">
      <alignment horizontal="justify"/>
    </xf>
    <xf numFmtId="0" fontId="30" fillId="0" borderId="0" xfId="0" applyFont="1" applyAlignment="1">
      <alignment vertical="center"/>
    </xf>
    <xf numFmtId="0" fontId="28" fillId="0" borderId="0" xfId="0" applyFont="1"/>
    <xf numFmtId="0" fontId="30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10" fillId="0" borderId="50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7" fillId="0" borderId="22" xfId="0" applyFont="1" applyBorder="1"/>
    <xf numFmtId="0" fontId="27" fillId="0" borderId="0" xfId="0" applyFont="1" applyAlignment="1">
      <alignment vertical="center"/>
    </xf>
    <xf numFmtId="0" fontId="32" fillId="0" borderId="0" xfId="0" applyFont="1" applyAlignment="1">
      <alignment horizontal="justify" vertical="center"/>
    </xf>
    <xf numFmtId="0" fontId="14" fillId="0" borderId="0" xfId="0" quotePrefix="1" applyFont="1" applyAlignment="1">
      <alignment wrapText="1"/>
    </xf>
    <xf numFmtId="0" fontId="14" fillId="0" borderId="0" xfId="0" quotePrefix="1" applyFont="1" applyAlignment="1">
      <alignment horizontal="justify" vertical="center"/>
    </xf>
    <xf numFmtId="49" fontId="0" fillId="0" borderId="9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 textRotation="90"/>
    </xf>
    <xf numFmtId="0" fontId="0" fillId="0" borderId="9" xfId="0" applyBorder="1" applyAlignment="1">
      <alignment horizontal="center" vertical="center"/>
    </xf>
    <xf numFmtId="0" fontId="34" fillId="0" borderId="9" xfId="0" applyFont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3" fillId="0" borderId="0" xfId="0" applyFont="1"/>
    <xf numFmtId="0" fontId="0" fillId="0" borderId="9" xfId="0" applyBorder="1"/>
    <xf numFmtId="0" fontId="10" fillId="0" borderId="9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26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9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wrapText="1"/>
    </xf>
    <xf numFmtId="0" fontId="11" fillId="0" borderId="56" xfId="0" applyFont="1" applyBorder="1" applyAlignment="1">
      <alignment horizontal="center" wrapText="1"/>
    </xf>
    <xf numFmtId="0" fontId="11" fillId="0" borderId="69" xfId="0" applyFont="1" applyBorder="1" applyAlignment="1">
      <alignment horizontal="center" wrapText="1"/>
    </xf>
    <xf numFmtId="0" fontId="10" fillId="0" borderId="9" xfId="0" applyFont="1" applyBorder="1" applyAlignment="1">
      <alignment horizontal="left"/>
    </xf>
    <xf numFmtId="0" fontId="10" fillId="0" borderId="8" xfId="0" applyFont="1" applyBorder="1" applyAlignment="1">
      <alignment horizontal="center" vertical="center" textRotation="90" wrapText="1"/>
    </xf>
    <xf numFmtId="0" fontId="10" fillId="0" borderId="61" xfId="0" applyFont="1" applyBorder="1" applyAlignment="1">
      <alignment horizontal="center" vertical="center" textRotation="90" wrapText="1"/>
    </xf>
    <xf numFmtId="0" fontId="10" fillId="0" borderId="17" xfId="0" applyFont="1" applyBorder="1" applyAlignment="1">
      <alignment horizontal="center" vertical="center" textRotation="90" wrapText="1"/>
    </xf>
    <xf numFmtId="0" fontId="10" fillId="0" borderId="81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34" xfId="0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 textRotation="90" wrapText="1"/>
    </xf>
    <xf numFmtId="0" fontId="10" fillId="6" borderId="22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0" fillId="6" borderId="30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61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/>
    </xf>
    <xf numFmtId="0" fontId="10" fillId="0" borderId="68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0" borderId="69" xfId="0" applyFont="1" applyBorder="1" applyAlignment="1">
      <alignment horizontal="center"/>
    </xf>
    <xf numFmtId="0" fontId="11" fillId="0" borderId="86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1" fillId="0" borderId="8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0" borderId="8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textRotation="90" wrapText="1"/>
    </xf>
    <xf numFmtId="0" fontId="20" fillId="0" borderId="8" xfId="0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 textRotation="90" wrapText="1"/>
    </xf>
    <xf numFmtId="0" fontId="10" fillId="0" borderId="30" xfId="0" applyFont="1" applyBorder="1" applyAlignment="1">
      <alignment horizontal="center" vertical="center" textRotation="90" wrapText="1"/>
    </xf>
    <xf numFmtId="0" fontId="10" fillId="0" borderId="91" xfId="0" applyFont="1" applyBorder="1" applyAlignment="1">
      <alignment horizontal="center" vertical="center" textRotation="90" wrapText="1"/>
    </xf>
    <xf numFmtId="0" fontId="10" fillId="0" borderId="19" xfId="0" applyFont="1" applyBorder="1" applyAlignment="1">
      <alignment horizontal="center" vertical="center" textRotation="90" wrapText="1"/>
    </xf>
    <xf numFmtId="0" fontId="10" fillId="0" borderId="23" xfId="0" applyFont="1" applyBorder="1" applyAlignment="1">
      <alignment horizontal="center" vertical="center" textRotation="90" wrapText="1"/>
    </xf>
    <xf numFmtId="0" fontId="10" fillId="0" borderId="31" xfId="0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1" fillId="0" borderId="25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0" fillId="4" borderId="6" xfId="0" applyFont="1" applyFill="1" applyBorder="1" applyAlignment="1">
      <alignment horizontal="left" wrapText="1"/>
    </xf>
    <xf numFmtId="0" fontId="10" fillId="4" borderId="53" xfId="0" applyFont="1" applyFill="1" applyBorder="1" applyAlignment="1">
      <alignment horizontal="left" wrapText="1"/>
    </xf>
    <xf numFmtId="0" fontId="10" fillId="4" borderId="54" xfId="0" applyFont="1" applyFill="1" applyBorder="1" applyAlignment="1">
      <alignment horizontal="left" wrapText="1"/>
    </xf>
    <xf numFmtId="0" fontId="10" fillId="4" borderId="10" xfId="0" applyFont="1" applyFill="1" applyBorder="1" applyAlignment="1">
      <alignment horizontal="right" wrapText="1"/>
    </xf>
    <xf numFmtId="0" fontId="10" fillId="4" borderId="25" xfId="0" applyFont="1" applyFill="1" applyBorder="1" applyAlignment="1">
      <alignment horizontal="right" wrapText="1"/>
    </xf>
    <xf numFmtId="0" fontId="10" fillId="4" borderId="24" xfId="0" applyFont="1" applyFill="1" applyBorder="1" applyAlignment="1">
      <alignment horizontal="right" wrapText="1"/>
    </xf>
    <xf numFmtId="0" fontId="10" fillId="0" borderId="10" xfId="0" applyFont="1" applyBorder="1" applyAlignment="1">
      <alignment horizontal="left" wrapText="1"/>
    </xf>
    <xf numFmtId="0" fontId="10" fillId="0" borderId="25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10" fillId="0" borderId="10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17" fillId="0" borderId="25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0" fillId="0" borderId="9" xfId="0" applyFont="1" applyBorder="1" applyAlignment="1">
      <alignment horizontal="center" vertical="center" textRotation="90"/>
    </xf>
    <xf numFmtId="0" fontId="11" fillId="0" borderId="6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64" xfId="0" applyFont="1" applyFill="1" applyBorder="1" applyAlignment="1">
      <alignment horizontal="center"/>
    </xf>
    <xf numFmtId="0" fontId="11" fillId="0" borderId="36" xfId="0" applyFont="1" applyBorder="1" applyAlignment="1">
      <alignment horizontal="right"/>
    </xf>
    <xf numFmtId="0" fontId="11" fillId="0" borderId="28" xfId="0" applyFont="1" applyBorder="1" applyAlignment="1">
      <alignment horizontal="right"/>
    </xf>
    <xf numFmtId="0" fontId="11" fillId="0" borderId="29" xfId="0" applyFont="1" applyBorder="1" applyAlignment="1">
      <alignment horizontal="right"/>
    </xf>
    <xf numFmtId="0" fontId="10" fillId="0" borderId="32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0" fillId="0" borderId="8" xfId="0" applyFont="1" applyBorder="1" applyAlignment="1">
      <alignment horizontal="center" vertical="center" textRotation="90"/>
    </xf>
    <xf numFmtId="0" fontId="20" fillId="0" borderId="14" xfId="0" applyFont="1" applyBorder="1" applyAlignment="1">
      <alignment horizontal="center" vertical="center" textRotation="90"/>
    </xf>
    <xf numFmtId="0" fontId="20" fillId="0" borderId="21" xfId="0" applyFont="1" applyBorder="1" applyAlignment="1">
      <alignment horizontal="center" vertical="center" textRotation="90"/>
    </xf>
    <xf numFmtId="0" fontId="10" fillId="0" borderId="30" xfId="0" applyFont="1" applyBorder="1" applyAlignment="1">
      <alignment horizontal="left"/>
    </xf>
    <xf numFmtId="49" fontId="11" fillId="0" borderId="2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49" fontId="11" fillId="0" borderId="85" xfId="0" applyNumberFormat="1" applyFont="1" applyFill="1" applyBorder="1" applyAlignment="1">
      <alignment horizontal="center"/>
    </xf>
    <xf numFmtId="0" fontId="17" fillId="0" borderId="10" xfId="0" applyFont="1" applyBorder="1" applyAlignment="1">
      <alignment horizontal="left"/>
    </xf>
    <xf numFmtId="0" fontId="11" fillId="2" borderId="6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right"/>
    </xf>
    <xf numFmtId="0" fontId="23" fillId="6" borderId="25" xfId="0" applyFont="1" applyFill="1" applyBorder="1" applyAlignment="1">
      <alignment horizontal="right"/>
    </xf>
    <xf numFmtId="0" fontId="23" fillId="6" borderId="24" xfId="0" applyFont="1" applyFill="1" applyBorder="1" applyAlignment="1">
      <alignment horizontal="right"/>
    </xf>
    <xf numFmtId="0" fontId="10" fillId="0" borderId="10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0" fontId="10" fillId="0" borderId="24" xfId="0" applyFont="1" applyBorder="1" applyAlignment="1">
      <alignment wrapText="1"/>
    </xf>
    <xf numFmtId="0" fontId="10" fillId="0" borderId="9" xfId="0" applyFont="1" applyBorder="1" applyAlignment="1"/>
    <xf numFmtId="0" fontId="10" fillId="0" borderId="10" xfId="0" applyFont="1" applyBorder="1" applyAlignment="1"/>
    <xf numFmtId="0" fontId="10" fillId="0" borderId="25" xfId="0" applyFont="1" applyBorder="1" applyAlignment="1"/>
    <xf numFmtId="0" fontId="10" fillId="0" borderId="24" xfId="0" applyFont="1" applyBorder="1" applyAlignment="1"/>
    <xf numFmtId="0" fontId="11" fillId="3" borderId="10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left"/>
    </xf>
    <xf numFmtId="0" fontId="20" fillId="0" borderId="28" xfId="0" applyFont="1" applyBorder="1" applyAlignment="1">
      <alignment horizontal="left"/>
    </xf>
    <xf numFmtId="0" fontId="20" fillId="0" borderId="29" xfId="0" applyFont="1" applyBorder="1" applyAlignment="1">
      <alignment horizontal="left"/>
    </xf>
    <xf numFmtId="0" fontId="10" fillId="0" borderId="66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106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49" fontId="11" fillId="0" borderId="63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11" fillId="0" borderId="64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49" fontId="11" fillId="0" borderId="53" xfId="0" applyNumberFormat="1" applyFont="1" applyFill="1" applyBorder="1" applyAlignment="1">
      <alignment horizontal="center"/>
    </xf>
    <xf numFmtId="49" fontId="11" fillId="0" borderId="60" xfId="0" applyNumberFormat="1" applyFont="1" applyFill="1" applyBorder="1" applyAlignment="1">
      <alignment horizontal="center"/>
    </xf>
    <xf numFmtId="0" fontId="10" fillId="4" borderId="6" xfId="0" applyFont="1" applyFill="1" applyBorder="1" applyAlignment="1">
      <alignment horizontal="left" vertical="center" wrapText="1"/>
    </xf>
    <xf numFmtId="0" fontId="10" fillId="0" borderId="53" xfId="0" applyFont="1" applyBorder="1"/>
    <xf numFmtId="0" fontId="10" fillId="0" borderId="54" xfId="0" applyFont="1" applyBorder="1"/>
    <xf numFmtId="0" fontId="10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49" fontId="11" fillId="0" borderId="12" xfId="0" applyNumberFormat="1" applyFont="1" applyFill="1" applyBorder="1" applyAlignment="1">
      <alignment horizontal="center"/>
    </xf>
    <xf numFmtId="49" fontId="11" fillId="0" borderId="20" xfId="0" applyNumberFormat="1" applyFont="1" applyFill="1" applyBorder="1" applyAlignment="1">
      <alignment horizontal="center"/>
    </xf>
    <xf numFmtId="49" fontId="11" fillId="0" borderId="57" xfId="0" applyNumberFormat="1" applyFont="1" applyFill="1" applyBorder="1" applyAlignment="1">
      <alignment horizontal="center"/>
    </xf>
    <xf numFmtId="0" fontId="11" fillId="0" borderId="79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71" xfId="0" applyFont="1" applyFill="1" applyBorder="1" applyAlignment="1">
      <alignment horizontal="center" vertical="center" textRotation="90"/>
    </xf>
    <xf numFmtId="0" fontId="11" fillId="0" borderId="3" xfId="0" applyFont="1" applyFill="1" applyBorder="1" applyAlignment="1">
      <alignment horizontal="center" vertical="center" textRotation="90"/>
    </xf>
    <xf numFmtId="0" fontId="11" fillId="0" borderId="32" xfId="0" applyFont="1" applyFill="1" applyBorder="1" applyAlignment="1">
      <alignment horizontal="center" vertical="center" textRotation="90"/>
    </xf>
    <xf numFmtId="0" fontId="11" fillId="0" borderId="0" xfId="0" applyFont="1" applyFill="1" applyBorder="1" applyAlignment="1">
      <alignment horizontal="center" vertical="center" textRotation="90"/>
    </xf>
    <xf numFmtId="0" fontId="11" fillId="0" borderId="72" xfId="0" applyFont="1" applyFill="1" applyBorder="1" applyAlignment="1">
      <alignment horizontal="center" vertical="center" textRotation="90"/>
    </xf>
    <xf numFmtId="0" fontId="11" fillId="0" borderId="65" xfId="0" applyFont="1" applyFill="1" applyBorder="1" applyAlignment="1">
      <alignment horizontal="center" vertical="center" textRotation="90"/>
    </xf>
    <xf numFmtId="49" fontId="11" fillId="0" borderId="10" xfId="0" applyNumberFormat="1" applyFont="1" applyFill="1" applyBorder="1" applyAlignment="1">
      <alignment horizontal="center"/>
    </xf>
    <xf numFmtId="49" fontId="11" fillId="0" borderId="25" xfId="0" applyNumberFormat="1" applyFont="1" applyFill="1" applyBorder="1" applyAlignment="1">
      <alignment horizontal="center"/>
    </xf>
    <xf numFmtId="49" fontId="11" fillId="0" borderId="58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86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19" fillId="0" borderId="4" xfId="0" applyFont="1" applyBorder="1" applyAlignment="1">
      <alignment horizontal="center" vertical="center" textRotation="255"/>
    </xf>
    <xf numFmtId="0" fontId="19" fillId="0" borderId="7" xfId="0" applyFont="1" applyBorder="1" applyAlignment="1">
      <alignment horizontal="center" vertical="center" textRotation="255"/>
    </xf>
    <xf numFmtId="0" fontId="19" fillId="0" borderId="18" xfId="0" applyFont="1" applyBorder="1" applyAlignment="1">
      <alignment horizontal="center" vertical="center" textRotation="255"/>
    </xf>
    <xf numFmtId="0" fontId="11" fillId="0" borderId="76" xfId="0" applyFont="1" applyBorder="1" applyAlignment="1">
      <alignment horizontal="center" vertical="center" textRotation="90"/>
    </xf>
    <xf numFmtId="0" fontId="11" fillId="0" borderId="77" xfId="0" applyFont="1" applyBorder="1" applyAlignment="1">
      <alignment horizontal="center" vertical="center" textRotation="90"/>
    </xf>
    <xf numFmtId="0" fontId="11" fillId="0" borderId="78" xfId="0" applyFont="1" applyBorder="1" applyAlignment="1">
      <alignment horizontal="center" vertical="center" textRotation="90"/>
    </xf>
    <xf numFmtId="0" fontId="11" fillId="0" borderId="7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21" fillId="0" borderId="9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textRotation="90"/>
    </xf>
    <xf numFmtId="0" fontId="10" fillId="0" borderId="10" xfId="0" applyFont="1" applyBorder="1" applyAlignment="1">
      <alignment horizontal="center" vertical="center" textRotation="90" wrapText="1"/>
    </xf>
    <xf numFmtId="0" fontId="10" fillId="0" borderId="16" xfId="0" applyFont="1" applyBorder="1" applyAlignment="1">
      <alignment horizontal="center" vertical="center" textRotation="90" wrapText="1"/>
    </xf>
    <xf numFmtId="0" fontId="10" fillId="0" borderId="21" xfId="0" applyFont="1" applyBorder="1" applyAlignment="1">
      <alignment horizontal="center" vertical="center" textRotation="90" wrapText="1"/>
    </xf>
    <xf numFmtId="0" fontId="20" fillId="0" borderId="16" xfId="0" applyFont="1" applyBorder="1" applyAlignment="1">
      <alignment horizontal="center" vertical="center" textRotation="90" wrapText="1"/>
    </xf>
    <xf numFmtId="0" fontId="20" fillId="0" borderId="79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center" vertical="center" textRotation="90" wrapText="1"/>
    </xf>
    <xf numFmtId="0" fontId="20" fillId="0" borderId="15" xfId="0" applyFont="1" applyBorder="1" applyAlignment="1">
      <alignment horizontal="left" vertical="center"/>
    </xf>
    <xf numFmtId="0" fontId="20" fillId="0" borderId="62" xfId="0" applyFont="1" applyBorder="1" applyAlignment="1">
      <alignment horizontal="left" vertical="center"/>
    </xf>
    <xf numFmtId="0" fontId="20" fillId="0" borderId="10" xfId="0" applyFont="1" applyBorder="1" applyAlignment="1">
      <alignment horizontal="left" wrapText="1"/>
    </xf>
    <xf numFmtId="0" fontId="20" fillId="0" borderId="25" xfId="0" applyFont="1" applyBorder="1" applyAlignment="1">
      <alignment horizontal="left" wrapText="1"/>
    </xf>
    <xf numFmtId="0" fontId="20" fillId="0" borderId="24" xfId="0" applyFont="1" applyBorder="1" applyAlignment="1">
      <alignment horizontal="left" wrapText="1"/>
    </xf>
    <xf numFmtId="0" fontId="10" fillId="0" borderId="49" xfId="0" applyFont="1" applyFill="1" applyBorder="1" applyAlignment="1">
      <alignment horizontal="center" vertical="center"/>
    </xf>
    <xf numFmtId="0" fontId="10" fillId="0" borderId="105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wrapText="1"/>
    </xf>
    <xf numFmtId="0" fontId="11" fillId="0" borderId="25" xfId="0" applyFont="1" applyBorder="1" applyAlignment="1">
      <alignment horizontal="left" wrapText="1"/>
    </xf>
    <xf numFmtId="0" fontId="11" fillId="0" borderId="24" xfId="0" applyFont="1" applyBorder="1" applyAlignment="1">
      <alignment horizontal="left" wrapText="1"/>
    </xf>
    <xf numFmtId="0" fontId="10" fillId="0" borderId="101" xfId="0" applyFont="1" applyBorder="1" applyAlignment="1">
      <alignment horizontal="center"/>
    </xf>
    <xf numFmtId="0" fontId="10" fillId="0" borderId="102" xfId="0" applyFont="1" applyBorder="1" applyAlignment="1">
      <alignment horizontal="center"/>
    </xf>
    <xf numFmtId="0" fontId="10" fillId="0" borderId="103" xfId="0" applyFont="1" applyBorder="1" applyAlignment="1">
      <alignment horizontal="center"/>
    </xf>
    <xf numFmtId="0" fontId="10" fillId="0" borderId="104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textRotation="90" wrapText="1"/>
    </xf>
    <xf numFmtId="0" fontId="11" fillId="0" borderId="26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1" fontId="21" fillId="0" borderId="8" xfId="0" applyNumberFormat="1" applyFont="1" applyBorder="1" applyAlignment="1">
      <alignment horizontal="center" vertical="center"/>
    </xf>
    <xf numFmtId="1" fontId="21" fillId="0" borderId="61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61" xfId="0" applyNumberFormat="1" applyFont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1" fontId="21" fillId="0" borderId="21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1" fontId="10" fillId="0" borderId="61" xfId="0" applyNumberFormat="1" applyFont="1" applyBorder="1" applyAlignment="1">
      <alignment horizontal="center" vertical="center"/>
    </xf>
    <xf numFmtId="0" fontId="10" fillId="4" borderId="53" xfId="0" applyFont="1" applyFill="1" applyBorder="1" applyAlignment="1">
      <alignment horizontal="left" vertical="center" wrapText="1"/>
    </xf>
    <xf numFmtId="0" fontId="10" fillId="4" borderId="54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right" vertical="center" wrapText="1"/>
    </xf>
    <xf numFmtId="0" fontId="10" fillId="4" borderId="25" xfId="0" applyFont="1" applyFill="1" applyBorder="1" applyAlignment="1">
      <alignment horizontal="right" vertical="center" wrapText="1"/>
    </xf>
    <xf numFmtId="0" fontId="10" fillId="4" borderId="24" xfId="0" applyFont="1" applyFill="1" applyBorder="1" applyAlignment="1">
      <alignment horizontal="right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wrapText="1"/>
    </xf>
    <xf numFmtId="0" fontId="10" fillId="4" borderId="53" xfId="0" applyFont="1" applyFill="1" applyBorder="1" applyAlignment="1">
      <alignment wrapText="1"/>
    </xf>
    <xf numFmtId="0" fontId="10" fillId="4" borderId="54" xfId="0" applyFont="1" applyFill="1" applyBorder="1" applyAlignment="1">
      <alignment wrapText="1"/>
    </xf>
    <xf numFmtId="0" fontId="26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 textRotation="90"/>
    </xf>
    <xf numFmtId="0" fontId="0" fillId="0" borderId="1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FFCC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view="pageLayout" topLeftCell="A4" zoomScale="59" zoomScaleNormal="120" zoomScalePageLayoutView="59" workbookViewId="0">
      <selection activeCell="C12" sqref="C12:C14"/>
    </sheetView>
  </sheetViews>
  <sheetFormatPr defaultColWidth="9.140625" defaultRowHeight="15" x14ac:dyDescent="0.25"/>
  <cols>
    <col min="1" max="1" width="3.28515625" style="1" customWidth="1"/>
    <col min="2" max="2" width="9.28515625" style="3" customWidth="1"/>
    <col min="3" max="3" width="15.28515625" style="1" customWidth="1"/>
    <col min="4" max="4" width="7.140625" style="1" customWidth="1"/>
    <col min="5" max="5" width="7.7109375" style="1" customWidth="1"/>
    <col min="6" max="6" width="11.7109375" style="1" customWidth="1"/>
    <col min="7" max="9" width="9.140625" style="1" customWidth="1"/>
    <col min="10" max="10" width="14.28515625" style="1" customWidth="1"/>
    <col min="11" max="16384" width="9.140625" style="1"/>
  </cols>
  <sheetData>
    <row r="1" spans="1:11" ht="15.75" hidden="1" x14ac:dyDescent="0.25">
      <c r="A1" s="388" t="s">
        <v>0</v>
      </c>
      <c r="B1" s="388"/>
      <c r="C1" s="388"/>
      <c r="D1" s="388"/>
      <c r="E1" s="388"/>
      <c r="F1" s="388"/>
      <c r="G1" s="388"/>
      <c r="H1" s="388"/>
      <c r="I1" s="388"/>
      <c r="J1" s="388"/>
    </row>
    <row r="2" spans="1:11" ht="15.75" hidden="1" x14ac:dyDescent="0.25">
      <c r="A2" s="388" t="s">
        <v>55</v>
      </c>
      <c r="B2" s="388"/>
      <c r="C2" s="388"/>
      <c r="D2" s="388"/>
      <c r="E2" s="388"/>
      <c r="F2" s="388"/>
      <c r="G2" s="388"/>
      <c r="H2" s="388"/>
      <c r="I2" s="388"/>
      <c r="J2" s="388"/>
      <c r="K2" s="2"/>
    </row>
    <row r="3" spans="1:11" ht="18.75" hidden="1" x14ac:dyDescent="0.3">
      <c r="A3" s="389" t="s">
        <v>61</v>
      </c>
      <c r="B3" s="389"/>
      <c r="C3" s="389"/>
      <c r="D3" s="389"/>
      <c r="E3" s="389"/>
      <c r="F3" s="389"/>
      <c r="G3" s="389"/>
      <c r="H3" s="389"/>
      <c r="I3" s="389"/>
      <c r="J3" s="389"/>
    </row>
    <row r="4" spans="1:11" ht="18.75" x14ac:dyDescent="0.3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1" ht="18.75" x14ac:dyDescent="0.3">
      <c r="A5" s="21"/>
      <c r="B5" s="21"/>
      <c r="C5" s="23"/>
      <c r="D5" s="21"/>
      <c r="E5" s="21"/>
      <c r="F5" s="21"/>
      <c r="G5" s="386" t="s">
        <v>355</v>
      </c>
      <c r="H5" s="21"/>
      <c r="I5" s="21"/>
      <c r="J5" s="21"/>
    </row>
    <row r="6" spans="1:11" ht="18.75" x14ac:dyDescent="0.3">
      <c r="B6" s="22"/>
    </row>
    <row r="7" spans="1:11" ht="18.75" x14ac:dyDescent="0.3">
      <c r="B7" s="22"/>
      <c r="G7" s="1" t="s">
        <v>356</v>
      </c>
    </row>
    <row r="8" spans="1:11" ht="18.75" x14ac:dyDescent="0.3">
      <c r="G8" s="22"/>
    </row>
    <row r="9" spans="1:11" ht="18.75" x14ac:dyDescent="0.3">
      <c r="G9" s="17"/>
    </row>
    <row r="10" spans="1:11" ht="18.75" x14ac:dyDescent="0.3">
      <c r="G10" s="22"/>
      <c r="I10" s="18"/>
    </row>
    <row r="11" spans="1:11" ht="18.75" x14ac:dyDescent="0.3">
      <c r="G11" s="19"/>
    </row>
    <row r="12" spans="1:11" ht="18.75" x14ac:dyDescent="0.3">
      <c r="B12" s="22"/>
    </row>
    <row r="13" spans="1:11" ht="18.75" x14ac:dyDescent="0.3">
      <c r="B13" s="22"/>
    </row>
    <row r="14" spans="1:11" ht="18.75" x14ac:dyDescent="0.3">
      <c r="B14" s="22"/>
    </row>
    <row r="15" spans="1:11" ht="18.75" x14ac:dyDescent="0.3">
      <c r="B15" s="22"/>
    </row>
    <row r="16" spans="1:11" ht="18.75" x14ac:dyDescent="0.3">
      <c r="B16" s="22"/>
    </row>
    <row r="17" spans="1:11" ht="18.75" x14ac:dyDescent="0.3">
      <c r="B17" s="22"/>
    </row>
    <row r="18" spans="1:11" ht="18.75" x14ac:dyDescent="0.3">
      <c r="B18" s="22"/>
    </row>
    <row r="19" spans="1:11" ht="18.75" x14ac:dyDescent="0.3">
      <c r="B19" s="389" t="s">
        <v>1</v>
      </c>
      <c r="C19" s="389"/>
      <c r="D19" s="389"/>
      <c r="E19" s="389"/>
      <c r="F19" s="389"/>
      <c r="G19" s="389"/>
      <c r="H19" s="389"/>
      <c r="I19" s="389"/>
      <c r="J19" s="389"/>
    </row>
    <row r="20" spans="1:11" s="7" customFormat="1" ht="18.75" x14ac:dyDescent="0.3">
      <c r="A20" s="390" t="s">
        <v>134</v>
      </c>
      <c r="B20" s="390"/>
      <c r="C20" s="390"/>
      <c r="D20" s="390"/>
      <c r="E20" s="390"/>
      <c r="F20" s="390"/>
      <c r="G20" s="390"/>
      <c r="H20" s="390"/>
      <c r="I20" s="390"/>
      <c r="J20" s="390"/>
    </row>
    <row r="21" spans="1:11" s="7" customFormat="1" ht="18.75" hidden="1" customHeight="1" x14ac:dyDescent="0.3">
      <c r="A21" s="390"/>
      <c r="B21" s="390"/>
      <c r="C21" s="390"/>
      <c r="D21" s="390"/>
      <c r="E21" s="390"/>
      <c r="F21" s="390"/>
      <c r="G21" s="390"/>
      <c r="H21" s="390"/>
      <c r="I21" s="390"/>
      <c r="J21" s="390"/>
    </row>
    <row r="22" spans="1:11" s="7" customFormat="1" ht="18.75" hidden="1" customHeight="1" x14ac:dyDescent="0.3">
      <c r="A22" s="390"/>
      <c r="B22" s="390"/>
      <c r="C22" s="390"/>
      <c r="D22" s="390"/>
      <c r="E22" s="390"/>
      <c r="F22" s="390"/>
      <c r="G22" s="390"/>
      <c r="H22" s="390"/>
      <c r="I22" s="390"/>
      <c r="J22" s="390"/>
    </row>
    <row r="23" spans="1:11" s="7" customFormat="1" ht="18.75" x14ac:dyDescent="0.3">
      <c r="B23" s="390" t="s">
        <v>135</v>
      </c>
      <c r="C23" s="390"/>
      <c r="D23" s="390"/>
      <c r="E23" s="390"/>
      <c r="F23" s="390"/>
      <c r="G23" s="390"/>
      <c r="H23" s="390"/>
      <c r="I23" s="390"/>
      <c r="J23" s="390"/>
    </row>
    <row r="24" spans="1:11" s="7" customFormat="1" ht="18.75" x14ac:dyDescent="0.3">
      <c r="A24" s="391" t="s">
        <v>167</v>
      </c>
      <c r="B24" s="391"/>
      <c r="C24" s="391"/>
      <c r="D24" s="391"/>
      <c r="E24" s="391"/>
      <c r="F24" s="391"/>
      <c r="G24" s="391"/>
      <c r="H24" s="391"/>
      <c r="I24" s="391"/>
      <c r="J24" s="391"/>
      <c r="K24" s="8"/>
    </row>
    <row r="25" spans="1:11" ht="18.75" customHeight="1" x14ac:dyDescent="0.3">
      <c r="A25" s="393" t="s">
        <v>268</v>
      </c>
      <c r="B25" s="393"/>
      <c r="C25" s="393"/>
      <c r="D25" s="393"/>
      <c r="E25" s="393"/>
      <c r="F25" s="393"/>
      <c r="G25" s="393"/>
      <c r="H25" s="393"/>
      <c r="I25" s="393"/>
      <c r="J25" s="393"/>
    </row>
    <row r="26" spans="1:11" ht="21" customHeight="1" x14ac:dyDescent="0.25">
      <c r="A26" s="395"/>
      <c r="B26" s="395"/>
      <c r="C26" s="395"/>
      <c r="D26" s="395"/>
      <c r="E26" s="395"/>
      <c r="F26" s="395"/>
      <c r="G26" s="395"/>
      <c r="H26" s="395"/>
      <c r="I26" s="395"/>
      <c r="J26" s="395"/>
    </row>
    <row r="27" spans="1:11" ht="41.25" customHeight="1" x14ac:dyDescent="0.3">
      <c r="B27" s="6"/>
    </row>
    <row r="28" spans="1:11" ht="20.25" customHeight="1" x14ac:dyDescent="0.3">
      <c r="B28" s="6"/>
    </row>
    <row r="29" spans="1:11" ht="36" hidden="1" customHeight="1" x14ac:dyDescent="0.3">
      <c r="B29" s="6"/>
    </row>
    <row r="30" spans="1:11" ht="22.5" customHeight="1" x14ac:dyDescent="0.3">
      <c r="B30" s="6"/>
    </row>
    <row r="31" spans="1:11" ht="15" customHeight="1" x14ac:dyDescent="0.3">
      <c r="F31" s="394" t="s">
        <v>168</v>
      </c>
      <c r="G31" s="394"/>
      <c r="H31" s="394"/>
      <c r="I31" s="394"/>
      <c r="J31" s="394"/>
    </row>
    <row r="32" spans="1:11" ht="23.25" customHeight="1" x14ac:dyDescent="0.3">
      <c r="F32" s="392"/>
      <c r="G32" s="392"/>
      <c r="H32" s="392"/>
      <c r="I32" s="392"/>
      <c r="J32" s="392"/>
    </row>
    <row r="33" spans="2:10" ht="18.75" x14ac:dyDescent="0.3">
      <c r="F33" s="396" t="s">
        <v>150</v>
      </c>
      <c r="G33" s="396"/>
      <c r="H33" s="396"/>
      <c r="I33" s="396"/>
      <c r="J33" s="396"/>
    </row>
    <row r="34" spans="2:10" ht="42" customHeight="1" x14ac:dyDescent="0.3">
      <c r="D34" s="4"/>
      <c r="E34" s="4"/>
      <c r="F34" s="22" t="s">
        <v>169</v>
      </c>
      <c r="G34" s="22"/>
      <c r="H34" s="22"/>
      <c r="I34" s="22"/>
      <c r="J34" s="22"/>
    </row>
    <row r="35" spans="2:10" ht="56.25" customHeight="1" x14ac:dyDescent="0.3">
      <c r="F35" s="392" t="s">
        <v>170</v>
      </c>
      <c r="G35" s="392"/>
      <c r="H35" s="392"/>
      <c r="I35" s="392"/>
      <c r="J35" s="392"/>
    </row>
    <row r="36" spans="2:10" ht="43.5" customHeight="1" x14ac:dyDescent="0.3">
      <c r="B36" s="5"/>
      <c r="F36" s="387" t="s">
        <v>166</v>
      </c>
      <c r="G36" s="387"/>
      <c r="H36" s="387"/>
      <c r="I36" s="387"/>
      <c r="J36" s="387"/>
    </row>
  </sheetData>
  <mergeCells count="16">
    <mergeCell ref="F36:J36"/>
    <mergeCell ref="A1:J1"/>
    <mergeCell ref="A2:J2"/>
    <mergeCell ref="A3:J3"/>
    <mergeCell ref="B19:J19"/>
    <mergeCell ref="A20:J20"/>
    <mergeCell ref="A21:J21"/>
    <mergeCell ref="A22:J22"/>
    <mergeCell ref="B23:J23"/>
    <mergeCell ref="A24:J24"/>
    <mergeCell ref="F35:J35"/>
    <mergeCell ref="F32:J32"/>
    <mergeCell ref="A25:J25"/>
    <mergeCell ref="F31:J31"/>
    <mergeCell ref="A26:J26"/>
    <mergeCell ref="F33:J33"/>
  </mergeCells>
  <printOptions horizontalCentered="1"/>
  <pageMargins left="0.11811023622047245" right="0.11811023622047245" top="0.9448818897637796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1"/>
  <sheetViews>
    <sheetView topLeftCell="A37" zoomScale="130" zoomScaleNormal="130" zoomScaleSheetLayoutView="130" zoomScalePageLayoutView="110" workbookViewId="0">
      <selection activeCell="A40" sqref="A40"/>
    </sheetView>
  </sheetViews>
  <sheetFormatPr defaultColWidth="9.140625" defaultRowHeight="15" x14ac:dyDescent="0.25"/>
  <cols>
    <col min="1" max="1" width="77.7109375" style="13" customWidth="1"/>
    <col min="2" max="16384" width="9.140625" style="1"/>
  </cols>
  <sheetData>
    <row r="1" spans="1:2" s="10" customFormat="1" ht="12.75" x14ac:dyDescent="0.2">
      <c r="A1" s="9" t="s">
        <v>56</v>
      </c>
    </row>
    <row r="2" spans="1:2" ht="51.75" x14ac:dyDescent="0.25">
      <c r="A2" s="358" t="s">
        <v>191</v>
      </c>
    </row>
    <row r="3" spans="1:2" ht="36.75" customHeight="1" x14ac:dyDescent="0.25">
      <c r="A3" s="358" t="s">
        <v>192</v>
      </c>
    </row>
    <row r="4" spans="1:2" ht="57" customHeight="1" x14ac:dyDescent="0.25">
      <c r="A4" s="358" t="s">
        <v>269</v>
      </c>
      <c r="B4"/>
    </row>
    <row r="5" spans="1:2" ht="66.75" customHeight="1" x14ac:dyDescent="0.25">
      <c r="A5" s="358" t="s">
        <v>193</v>
      </c>
      <c r="B5"/>
    </row>
    <row r="6" spans="1:2" ht="54.75" customHeight="1" x14ac:dyDescent="0.25">
      <c r="A6" s="358" t="s">
        <v>194</v>
      </c>
      <c r="B6"/>
    </row>
    <row r="7" spans="1:2" ht="55.5" customHeight="1" x14ac:dyDescent="0.25">
      <c r="A7" s="358" t="s">
        <v>195</v>
      </c>
      <c r="B7"/>
    </row>
    <row r="8" spans="1:2" ht="53.25" customHeight="1" x14ac:dyDescent="0.25">
      <c r="A8" s="374" t="s">
        <v>270</v>
      </c>
      <c r="B8"/>
    </row>
    <row r="9" spans="1:2" ht="51.75" customHeight="1" x14ac:dyDescent="0.25">
      <c r="A9" s="374" t="s">
        <v>271</v>
      </c>
      <c r="B9"/>
    </row>
    <row r="10" spans="1:2" ht="51" x14ac:dyDescent="0.25">
      <c r="A10" s="374" t="s">
        <v>272</v>
      </c>
    </row>
    <row r="11" spans="1:2" ht="51" x14ac:dyDescent="0.25">
      <c r="A11" s="374" t="s">
        <v>273</v>
      </c>
      <c r="B11"/>
    </row>
    <row r="12" spans="1:2" s="11" customFormat="1" ht="51.75" x14ac:dyDescent="0.25">
      <c r="A12" s="375" t="s">
        <v>274</v>
      </c>
      <c r="B12"/>
    </row>
    <row r="13" spans="1:2" ht="21" customHeight="1" x14ac:dyDescent="0.25">
      <c r="A13" s="361" t="s">
        <v>196</v>
      </c>
    </row>
    <row r="14" spans="1:2" s="10" customFormat="1" ht="63.75" x14ac:dyDescent="0.2">
      <c r="A14" s="360" t="s">
        <v>275</v>
      </c>
    </row>
    <row r="15" spans="1:2" s="10" customFormat="1" ht="25.5" x14ac:dyDescent="0.2">
      <c r="A15" s="360" t="s">
        <v>197</v>
      </c>
    </row>
    <row r="16" spans="1:2" s="10" customFormat="1" ht="37.5" customHeight="1" x14ac:dyDescent="0.2">
      <c r="A16" s="360" t="s">
        <v>198</v>
      </c>
    </row>
    <row r="17" spans="1:1" s="11" customFormat="1" ht="24" customHeight="1" x14ac:dyDescent="0.2">
      <c r="A17" s="360" t="s">
        <v>199</v>
      </c>
    </row>
    <row r="18" spans="1:1" ht="25.5" x14ac:dyDescent="0.25">
      <c r="A18" s="360" t="s">
        <v>200</v>
      </c>
    </row>
    <row r="19" spans="1:1" ht="38.25" x14ac:dyDescent="0.25">
      <c r="A19" s="360" t="s">
        <v>206</v>
      </c>
    </row>
    <row r="20" spans="1:1" s="11" customFormat="1" ht="25.5" x14ac:dyDescent="0.2">
      <c r="A20" s="360" t="s">
        <v>207</v>
      </c>
    </row>
    <row r="21" spans="1:1" ht="51" x14ac:dyDescent="0.25">
      <c r="A21" s="360" t="s">
        <v>201</v>
      </c>
    </row>
    <row r="22" spans="1:1" ht="66" customHeight="1" x14ac:dyDescent="0.25">
      <c r="A22" s="360" t="s">
        <v>345</v>
      </c>
    </row>
    <row r="23" spans="1:1" s="11" customFormat="1" ht="63.75" customHeight="1" x14ac:dyDescent="0.2">
      <c r="A23" s="360" t="s">
        <v>208</v>
      </c>
    </row>
    <row r="24" spans="1:1" s="11" customFormat="1" ht="24.75" customHeight="1" x14ac:dyDescent="0.2">
      <c r="A24" s="360" t="s">
        <v>209</v>
      </c>
    </row>
    <row r="25" spans="1:1" s="11" customFormat="1" ht="22.5" customHeight="1" x14ac:dyDescent="0.2">
      <c r="A25" s="360" t="s">
        <v>202</v>
      </c>
    </row>
    <row r="26" spans="1:1" ht="38.25" x14ac:dyDescent="0.25">
      <c r="A26" s="360" t="s">
        <v>203</v>
      </c>
    </row>
    <row r="27" spans="1:1" ht="90.75" customHeight="1" x14ac:dyDescent="0.25">
      <c r="A27" s="360" t="s">
        <v>210</v>
      </c>
    </row>
    <row r="28" spans="1:1" ht="28.5" customHeight="1" x14ac:dyDescent="0.25">
      <c r="A28" s="360" t="s">
        <v>211</v>
      </c>
    </row>
    <row r="29" spans="1:1" ht="26.25" customHeight="1" x14ac:dyDescent="0.25">
      <c r="A29" s="360" t="s">
        <v>354</v>
      </c>
    </row>
    <row r="30" spans="1:1" x14ac:dyDescent="0.25">
      <c r="A30" s="360" t="s">
        <v>204</v>
      </c>
    </row>
    <row r="31" spans="1:1" ht="25.5" x14ac:dyDescent="0.25">
      <c r="A31" s="360" t="s">
        <v>205</v>
      </c>
    </row>
    <row r="32" spans="1:1" x14ac:dyDescent="0.25">
      <c r="A32" s="361" t="s">
        <v>219</v>
      </c>
    </row>
    <row r="33" spans="1:2" x14ac:dyDescent="0.25">
      <c r="A33" s="14" t="s">
        <v>212</v>
      </c>
    </row>
    <row r="34" spans="1:2" ht="42.75" customHeight="1" x14ac:dyDescent="0.25">
      <c r="A34" s="14" t="s">
        <v>213</v>
      </c>
    </row>
    <row r="35" spans="1:2" ht="91.5" customHeight="1" x14ac:dyDescent="0.25">
      <c r="A35" s="14" t="s">
        <v>214</v>
      </c>
    </row>
    <row r="36" spans="1:2" ht="135" customHeight="1" x14ac:dyDescent="0.25">
      <c r="A36" s="15" t="s">
        <v>215</v>
      </c>
    </row>
    <row r="37" spans="1:2" ht="69" customHeight="1" x14ac:dyDescent="0.25">
      <c r="A37" s="15" t="s">
        <v>216</v>
      </c>
    </row>
    <row r="38" spans="1:2" ht="26.25" x14ac:dyDescent="0.25">
      <c r="A38" s="15" t="s">
        <v>220</v>
      </c>
    </row>
    <row r="39" spans="1:2" ht="57.75" customHeight="1" x14ac:dyDescent="0.25">
      <c r="A39" s="15" t="s">
        <v>217</v>
      </c>
    </row>
    <row r="40" spans="1:2" ht="39" x14ac:dyDescent="0.25">
      <c r="A40" s="15" t="s">
        <v>357</v>
      </c>
    </row>
    <row r="41" spans="1:2" ht="56.25" customHeight="1" x14ac:dyDescent="0.25">
      <c r="A41" s="15" t="s">
        <v>218</v>
      </c>
    </row>
    <row r="42" spans="1:2" x14ac:dyDescent="0.25">
      <c r="A42" s="362" t="s">
        <v>232</v>
      </c>
    </row>
    <row r="43" spans="1:2" ht="25.5" x14ac:dyDescent="0.25">
      <c r="A43" s="359" t="s">
        <v>223</v>
      </c>
      <c r="B43" s="363"/>
    </row>
    <row r="44" spans="1:2" x14ac:dyDescent="0.25">
      <c r="A44" s="364" t="s">
        <v>224</v>
      </c>
      <c r="B44" s="364" t="s">
        <v>346</v>
      </c>
    </row>
    <row r="45" spans="1:2" x14ac:dyDescent="0.25">
      <c r="A45" s="364" t="s">
        <v>225</v>
      </c>
      <c r="B45" s="364" t="s">
        <v>347</v>
      </c>
    </row>
    <row r="46" spans="1:2" x14ac:dyDescent="0.25">
      <c r="A46" s="364" t="s">
        <v>24</v>
      </c>
      <c r="B46" s="364" t="s">
        <v>348</v>
      </c>
    </row>
    <row r="47" spans="1:2" x14ac:dyDescent="0.25">
      <c r="A47" s="359" t="s">
        <v>221</v>
      </c>
      <c r="B47" s="363"/>
    </row>
    <row r="48" spans="1:2" x14ac:dyDescent="0.25">
      <c r="A48" s="359" t="s">
        <v>222</v>
      </c>
      <c r="B48" s="359" t="s">
        <v>277</v>
      </c>
    </row>
    <row r="49" spans="1:2" x14ac:dyDescent="0.25">
      <c r="A49" s="376" t="s">
        <v>276</v>
      </c>
      <c r="B49" s="359" t="s">
        <v>278</v>
      </c>
    </row>
    <row r="50" spans="1:2" x14ac:dyDescent="0.25">
      <c r="A50" s="359" t="s">
        <v>280</v>
      </c>
      <c r="B50" s="359" t="s">
        <v>349</v>
      </c>
    </row>
    <row r="51" spans="1:2" x14ac:dyDescent="0.25">
      <c r="A51" s="364" t="s">
        <v>351</v>
      </c>
      <c r="B51" s="364" t="s">
        <v>350</v>
      </c>
    </row>
    <row r="52" spans="1:2" x14ac:dyDescent="0.25">
      <c r="A52" s="13" t="s">
        <v>133</v>
      </c>
      <c r="B52" s="1" t="s">
        <v>226</v>
      </c>
    </row>
    <row r="53" spans="1:2" x14ac:dyDescent="0.25">
      <c r="A53" s="13" t="s">
        <v>6</v>
      </c>
      <c r="B53" s="11" t="s">
        <v>352</v>
      </c>
    </row>
    <row r="54" spans="1:2" x14ac:dyDescent="0.25">
      <c r="A54" s="364" t="s">
        <v>233</v>
      </c>
    </row>
    <row r="55" spans="1:2" ht="25.5" x14ac:dyDescent="0.25">
      <c r="A55" s="359" t="s">
        <v>227</v>
      </c>
    </row>
    <row r="56" spans="1:2" ht="25.5" x14ac:dyDescent="0.25">
      <c r="A56" s="359" t="s">
        <v>228</v>
      </c>
    </row>
    <row r="57" spans="1:2" ht="38.25" x14ac:dyDescent="0.25">
      <c r="A57" s="359" t="s">
        <v>279</v>
      </c>
    </row>
    <row r="58" spans="1:2" ht="85.5" customHeight="1" x14ac:dyDescent="0.25">
      <c r="A58" s="359" t="s">
        <v>229</v>
      </c>
    </row>
    <row r="59" spans="1:2" ht="38.25" x14ac:dyDescent="0.25">
      <c r="A59" s="359" t="s">
        <v>230</v>
      </c>
    </row>
    <row r="60" spans="1:2" ht="54.75" customHeight="1" x14ac:dyDescent="0.25">
      <c r="A60" s="359" t="s">
        <v>231</v>
      </c>
    </row>
    <row r="61" spans="1:2" ht="39" customHeight="1" x14ac:dyDescent="0.25">
      <c r="A61" s="365" t="s">
        <v>234</v>
      </c>
    </row>
  </sheetData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C136"/>
  <sheetViews>
    <sheetView tabSelected="1" topLeftCell="A52" zoomScale="82" zoomScaleNormal="82" zoomScalePageLayoutView="145" workbookViewId="0">
      <pane xSplit="1" topLeftCell="B1" activePane="topRight" state="frozen"/>
      <selection pane="topRight" activeCell="R66" sqref="R66"/>
    </sheetView>
  </sheetViews>
  <sheetFormatPr defaultRowHeight="12.75" x14ac:dyDescent="0.2"/>
  <cols>
    <col min="1" max="1" width="9.85546875" style="10" customWidth="1"/>
    <col min="2" max="9" width="3.7109375" style="10" customWidth="1"/>
    <col min="10" max="10" width="9.7109375" style="10" customWidth="1"/>
    <col min="11" max="11" width="2.28515625" style="298" bestFit="1" customWidth="1"/>
    <col min="12" max="12" width="1.85546875" style="298" customWidth="1"/>
    <col min="13" max="13" width="2" style="298" customWidth="1"/>
    <col min="14" max="15" width="1.85546875" style="298" customWidth="1"/>
    <col min="16" max="16" width="2.7109375" style="298" customWidth="1"/>
    <col min="17" max="17" width="1.85546875" style="298" customWidth="1"/>
    <col min="18" max="18" width="2" style="298" customWidth="1"/>
    <col min="19" max="20" width="4.140625" style="25" hidden="1" customWidth="1"/>
    <col min="21" max="21" width="5.42578125" style="24" customWidth="1"/>
    <col min="22" max="22" width="4.42578125" style="26" customWidth="1"/>
    <col min="23" max="23" width="3.5703125" style="24" customWidth="1"/>
    <col min="24" max="24" width="6.140625" style="24" customWidth="1"/>
    <col min="25" max="25" width="5.140625" style="24" customWidth="1"/>
    <col min="26" max="26" width="5.5703125" style="24" customWidth="1"/>
    <col min="27" max="27" width="4.140625" style="24" customWidth="1"/>
    <col min="28" max="28" width="5.42578125" style="24" customWidth="1"/>
    <col min="29" max="29" width="4" style="26" hidden="1" customWidth="1"/>
    <col min="30" max="30" width="8.7109375" style="24" customWidth="1"/>
    <col min="31" max="31" width="2.85546875" style="26" customWidth="1"/>
    <col min="32" max="32" width="4.140625" style="24" customWidth="1"/>
    <col min="33" max="35" width="2.85546875" style="24" customWidth="1"/>
    <col min="36" max="36" width="7" style="24" customWidth="1"/>
    <col min="37" max="37" width="3.140625" style="26" customWidth="1"/>
    <col min="38" max="38" width="4.140625" style="24" customWidth="1"/>
    <col min="39" max="39" width="3.7109375" style="24" customWidth="1"/>
    <col min="40" max="41" width="2.85546875" style="24" customWidth="1"/>
    <col min="42" max="42" width="5.7109375" style="269" customWidth="1"/>
    <col min="43" max="43" width="3.85546875" style="26" customWidth="1"/>
    <col min="44" max="44" width="4.140625" style="24" customWidth="1"/>
    <col min="45" max="47" width="2.85546875" style="24" customWidth="1"/>
    <col min="48" max="48" width="5.42578125" style="24" customWidth="1"/>
    <col min="49" max="49" width="3.42578125" style="26" customWidth="1"/>
    <col min="50" max="50" width="4" style="24" customWidth="1"/>
    <col min="51" max="51" width="2.85546875" style="24" customWidth="1"/>
    <col min="52" max="52" width="4.5703125" style="24" customWidth="1"/>
    <col min="53" max="53" width="2.85546875" style="24" customWidth="1"/>
    <col min="54" max="54" width="5.42578125" style="24" customWidth="1"/>
    <col min="55" max="55" width="3.42578125" style="26" customWidth="1"/>
    <col min="56" max="56" width="4.28515625" style="24" customWidth="1"/>
    <col min="57" max="57" width="3.140625" style="24" customWidth="1"/>
    <col min="58" max="58" width="2.85546875" style="24" customWidth="1"/>
    <col min="59" max="59" width="3.5703125" style="24" customWidth="1"/>
    <col min="60" max="60" width="5.5703125" style="24" customWidth="1"/>
    <col min="61" max="61" width="3.5703125" style="26" customWidth="1"/>
    <col min="62" max="62" width="4.28515625" style="24" customWidth="1"/>
    <col min="63" max="63" width="3.5703125" style="24" customWidth="1"/>
    <col min="64" max="64" width="5.140625" style="24" customWidth="1"/>
    <col min="65" max="65" width="3.85546875" style="24" customWidth="1"/>
    <col min="66" max="66" width="5.42578125" style="10" customWidth="1"/>
    <col min="67" max="67" width="3.5703125" style="10" customWidth="1"/>
    <col min="68" max="68" width="4.42578125" style="10" customWidth="1"/>
    <col min="69" max="69" width="2.85546875" style="10" customWidth="1"/>
    <col min="70" max="70" width="5.140625" style="10" customWidth="1"/>
    <col min="71" max="71" width="3.85546875" style="10" customWidth="1"/>
    <col min="72" max="72" width="5.5703125" style="10" customWidth="1"/>
    <col min="73" max="73" width="3.5703125" style="10" customWidth="1"/>
    <col min="74" max="74" width="4.28515625" style="10" customWidth="1"/>
    <col min="75" max="75" width="2.85546875" style="10" customWidth="1"/>
    <col min="76" max="76" width="4.5703125" style="10" customWidth="1"/>
    <col min="77" max="77" width="5.85546875" style="10" customWidth="1"/>
    <col min="78" max="293" width="9.140625" style="10"/>
    <col min="294" max="294" width="8.85546875" style="10" customWidth="1"/>
    <col min="295" max="301" width="4.140625" style="10" customWidth="1"/>
    <col min="302" max="302" width="7.85546875" style="10" customWidth="1"/>
    <col min="303" max="303" width="11.28515625" style="10" customWidth="1"/>
    <col min="304" max="308" width="2.140625" style="10" customWidth="1"/>
    <col min="309" max="309" width="0" style="10" hidden="1" customWidth="1"/>
    <col min="310" max="310" width="4.7109375" style="10" customWidth="1"/>
    <col min="311" max="311" width="3.85546875" style="10" customWidth="1"/>
    <col min="312" max="312" width="0" style="10" hidden="1" customWidth="1"/>
    <col min="313" max="313" width="4.85546875" style="10" customWidth="1"/>
    <col min="314" max="315" width="5.140625" style="10" customWidth="1"/>
    <col min="316" max="320" width="6.7109375" style="10" customWidth="1"/>
    <col min="321" max="321" width="0" style="10" hidden="1" customWidth="1"/>
    <col min="322" max="322" width="4.85546875" style="10" customWidth="1"/>
    <col min="323" max="330" width="4.140625" style="10" customWidth="1"/>
    <col min="331" max="549" width="9.140625" style="10"/>
    <col min="550" max="550" width="8.85546875" style="10" customWidth="1"/>
    <col min="551" max="557" width="4.140625" style="10" customWidth="1"/>
    <col min="558" max="558" width="7.85546875" style="10" customWidth="1"/>
    <col min="559" max="559" width="11.28515625" style="10" customWidth="1"/>
    <col min="560" max="564" width="2.140625" style="10" customWidth="1"/>
    <col min="565" max="565" width="0" style="10" hidden="1" customWidth="1"/>
    <col min="566" max="566" width="4.7109375" style="10" customWidth="1"/>
    <col min="567" max="567" width="3.85546875" style="10" customWidth="1"/>
    <col min="568" max="568" width="0" style="10" hidden="1" customWidth="1"/>
    <col min="569" max="569" width="4.85546875" style="10" customWidth="1"/>
    <col min="570" max="571" width="5.140625" style="10" customWidth="1"/>
    <col min="572" max="576" width="6.7109375" style="10" customWidth="1"/>
    <col min="577" max="577" width="0" style="10" hidden="1" customWidth="1"/>
    <col min="578" max="578" width="4.85546875" style="10" customWidth="1"/>
    <col min="579" max="586" width="4.140625" style="10" customWidth="1"/>
    <col min="587" max="805" width="9.140625" style="10"/>
    <col min="806" max="806" width="8.85546875" style="10" customWidth="1"/>
    <col min="807" max="813" width="4.140625" style="10" customWidth="1"/>
    <col min="814" max="814" width="7.85546875" style="10" customWidth="1"/>
    <col min="815" max="815" width="11.28515625" style="10" customWidth="1"/>
    <col min="816" max="820" width="2.140625" style="10" customWidth="1"/>
    <col min="821" max="821" width="0" style="10" hidden="1" customWidth="1"/>
    <col min="822" max="822" width="4.7109375" style="10" customWidth="1"/>
    <col min="823" max="823" width="3.85546875" style="10" customWidth="1"/>
    <col min="824" max="824" width="0" style="10" hidden="1" customWidth="1"/>
    <col min="825" max="825" width="4.85546875" style="10" customWidth="1"/>
    <col min="826" max="827" width="5.140625" style="10" customWidth="1"/>
    <col min="828" max="832" width="6.7109375" style="10" customWidth="1"/>
    <col min="833" max="833" width="0" style="10" hidden="1" customWidth="1"/>
    <col min="834" max="834" width="4.85546875" style="10" customWidth="1"/>
    <col min="835" max="842" width="4.140625" style="10" customWidth="1"/>
    <col min="843" max="1061" width="9.140625" style="10"/>
    <col min="1062" max="1062" width="8.85546875" style="10" customWidth="1"/>
    <col min="1063" max="1069" width="4.140625" style="10" customWidth="1"/>
    <col min="1070" max="1070" width="7.85546875" style="10" customWidth="1"/>
    <col min="1071" max="1071" width="11.28515625" style="10" customWidth="1"/>
    <col min="1072" max="1076" width="2.140625" style="10" customWidth="1"/>
    <col min="1077" max="1077" width="0" style="10" hidden="1" customWidth="1"/>
    <col min="1078" max="1078" width="4.7109375" style="10" customWidth="1"/>
    <col min="1079" max="1079" width="3.85546875" style="10" customWidth="1"/>
    <col min="1080" max="1080" width="0" style="10" hidden="1" customWidth="1"/>
    <col min="1081" max="1081" width="4.85546875" style="10" customWidth="1"/>
    <col min="1082" max="1083" width="5.140625" style="10" customWidth="1"/>
    <col min="1084" max="1088" width="6.7109375" style="10" customWidth="1"/>
    <col min="1089" max="1089" width="0" style="10" hidden="1" customWidth="1"/>
    <col min="1090" max="1090" width="4.85546875" style="10" customWidth="1"/>
    <col min="1091" max="1098" width="4.140625" style="10" customWidth="1"/>
    <col min="1099" max="1317" width="9.140625" style="10"/>
    <col min="1318" max="1318" width="8.85546875" style="10" customWidth="1"/>
    <col min="1319" max="1325" width="4.140625" style="10" customWidth="1"/>
    <col min="1326" max="1326" width="7.85546875" style="10" customWidth="1"/>
    <col min="1327" max="1327" width="11.28515625" style="10" customWidth="1"/>
    <col min="1328" max="1332" width="2.140625" style="10" customWidth="1"/>
    <col min="1333" max="1333" width="0" style="10" hidden="1" customWidth="1"/>
    <col min="1334" max="1334" width="4.7109375" style="10" customWidth="1"/>
    <col min="1335" max="1335" width="3.85546875" style="10" customWidth="1"/>
    <col min="1336" max="1336" width="0" style="10" hidden="1" customWidth="1"/>
    <col min="1337" max="1337" width="4.85546875" style="10" customWidth="1"/>
    <col min="1338" max="1339" width="5.140625" style="10" customWidth="1"/>
    <col min="1340" max="1344" width="6.7109375" style="10" customWidth="1"/>
    <col min="1345" max="1345" width="0" style="10" hidden="1" customWidth="1"/>
    <col min="1346" max="1346" width="4.85546875" style="10" customWidth="1"/>
    <col min="1347" max="1354" width="4.140625" style="10" customWidth="1"/>
    <col min="1355" max="1573" width="9.140625" style="10"/>
    <col min="1574" max="1574" width="8.85546875" style="10" customWidth="1"/>
    <col min="1575" max="1581" width="4.140625" style="10" customWidth="1"/>
    <col min="1582" max="1582" width="7.85546875" style="10" customWidth="1"/>
    <col min="1583" max="1583" width="11.28515625" style="10" customWidth="1"/>
    <col min="1584" max="1588" width="2.140625" style="10" customWidth="1"/>
    <col min="1589" max="1589" width="0" style="10" hidden="1" customWidth="1"/>
    <col min="1590" max="1590" width="4.7109375" style="10" customWidth="1"/>
    <col min="1591" max="1591" width="3.85546875" style="10" customWidth="1"/>
    <col min="1592" max="1592" width="0" style="10" hidden="1" customWidth="1"/>
    <col min="1593" max="1593" width="4.85546875" style="10" customWidth="1"/>
    <col min="1594" max="1595" width="5.140625" style="10" customWidth="1"/>
    <col min="1596" max="1600" width="6.7109375" style="10" customWidth="1"/>
    <col min="1601" max="1601" width="0" style="10" hidden="1" customWidth="1"/>
    <col min="1602" max="1602" width="4.85546875" style="10" customWidth="1"/>
    <col min="1603" max="1610" width="4.140625" style="10" customWidth="1"/>
    <col min="1611" max="1829" width="9.140625" style="10"/>
    <col min="1830" max="1830" width="8.85546875" style="10" customWidth="1"/>
    <col min="1831" max="1837" width="4.140625" style="10" customWidth="1"/>
    <col min="1838" max="1838" width="7.85546875" style="10" customWidth="1"/>
    <col min="1839" max="1839" width="11.28515625" style="10" customWidth="1"/>
    <col min="1840" max="1844" width="2.140625" style="10" customWidth="1"/>
    <col min="1845" max="1845" width="0" style="10" hidden="1" customWidth="1"/>
    <col min="1846" max="1846" width="4.7109375" style="10" customWidth="1"/>
    <col min="1847" max="1847" width="3.85546875" style="10" customWidth="1"/>
    <col min="1848" max="1848" width="0" style="10" hidden="1" customWidth="1"/>
    <col min="1849" max="1849" width="4.85546875" style="10" customWidth="1"/>
    <col min="1850" max="1851" width="5.140625" style="10" customWidth="1"/>
    <col min="1852" max="1856" width="6.7109375" style="10" customWidth="1"/>
    <col min="1857" max="1857" width="0" style="10" hidden="1" customWidth="1"/>
    <col min="1858" max="1858" width="4.85546875" style="10" customWidth="1"/>
    <col min="1859" max="1866" width="4.140625" style="10" customWidth="1"/>
    <col min="1867" max="2085" width="9.140625" style="10"/>
    <col min="2086" max="2086" width="8.85546875" style="10" customWidth="1"/>
    <col min="2087" max="2093" width="4.140625" style="10" customWidth="1"/>
    <col min="2094" max="2094" width="7.85546875" style="10" customWidth="1"/>
    <col min="2095" max="2095" width="11.28515625" style="10" customWidth="1"/>
    <col min="2096" max="2100" width="2.140625" style="10" customWidth="1"/>
    <col min="2101" max="2101" width="0" style="10" hidden="1" customWidth="1"/>
    <col min="2102" max="2102" width="4.7109375" style="10" customWidth="1"/>
    <col min="2103" max="2103" width="3.85546875" style="10" customWidth="1"/>
    <col min="2104" max="2104" width="0" style="10" hidden="1" customWidth="1"/>
    <col min="2105" max="2105" width="4.85546875" style="10" customWidth="1"/>
    <col min="2106" max="2107" width="5.140625" style="10" customWidth="1"/>
    <col min="2108" max="2112" width="6.7109375" style="10" customWidth="1"/>
    <col min="2113" max="2113" width="0" style="10" hidden="1" customWidth="1"/>
    <col min="2114" max="2114" width="4.85546875" style="10" customWidth="1"/>
    <col min="2115" max="2122" width="4.140625" style="10" customWidth="1"/>
    <col min="2123" max="2341" width="9.140625" style="10"/>
    <col min="2342" max="2342" width="8.85546875" style="10" customWidth="1"/>
    <col min="2343" max="2349" width="4.140625" style="10" customWidth="1"/>
    <col min="2350" max="2350" width="7.85546875" style="10" customWidth="1"/>
    <col min="2351" max="2351" width="11.28515625" style="10" customWidth="1"/>
    <col min="2352" max="2356" width="2.140625" style="10" customWidth="1"/>
    <col min="2357" max="2357" width="0" style="10" hidden="1" customWidth="1"/>
    <col min="2358" max="2358" width="4.7109375" style="10" customWidth="1"/>
    <col min="2359" max="2359" width="3.85546875" style="10" customWidth="1"/>
    <col min="2360" max="2360" width="0" style="10" hidden="1" customWidth="1"/>
    <col min="2361" max="2361" width="4.85546875" style="10" customWidth="1"/>
    <col min="2362" max="2363" width="5.140625" style="10" customWidth="1"/>
    <col min="2364" max="2368" width="6.7109375" style="10" customWidth="1"/>
    <col min="2369" max="2369" width="0" style="10" hidden="1" customWidth="1"/>
    <col min="2370" max="2370" width="4.85546875" style="10" customWidth="1"/>
    <col min="2371" max="2378" width="4.140625" style="10" customWidth="1"/>
    <col min="2379" max="2597" width="9.140625" style="10"/>
    <col min="2598" max="2598" width="8.85546875" style="10" customWidth="1"/>
    <col min="2599" max="2605" width="4.140625" style="10" customWidth="1"/>
    <col min="2606" max="2606" width="7.85546875" style="10" customWidth="1"/>
    <col min="2607" max="2607" width="11.28515625" style="10" customWidth="1"/>
    <col min="2608" max="2612" width="2.140625" style="10" customWidth="1"/>
    <col min="2613" max="2613" width="0" style="10" hidden="1" customWidth="1"/>
    <col min="2614" max="2614" width="4.7109375" style="10" customWidth="1"/>
    <col min="2615" max="2615" width="3.85546875" style="10" customWidth="1"/>
    <col min="2616" max="2616" width="0" style="10" hidden="1" customWidth="1"/>
    <col min="2617" max="2617" width="4.85546875" style="10" customWidth="1"/>
    <col min="2618" max="2619" width="5.140625" style="10" customWidth="1"/>
    <col min="2620" max="2624" width="6.7109375" style="10" customWidth="1"/>
    <col min="2625" max="2625" width="0" style="10" hidden="1" customWidth="1"/>
    <col min="2626" max="2626" width="4.85546875" style="10" customWidth="1"/>
    <col min="2627" max="2634" width="4.140625" style="10" customWidth="1"/>
    <col min="2635" max="2853" width="9.140625" style="10"/>
    <col min="2854" max="2854" width="8.85546875" style="10" customWidth="1"/>
    <col min="2855" max="2861" width="4.140625" style="10" customWidth="1"/>
    <col min="2862" max="2862" width="7.85546875" style="10" customWidth="1"/>
    <col min="2863" max="2863" width="11.28515625" style="10" customWidth="1"/>
    <col min="2864" max="2868" width="2.140625" style="10" customWidth="1"/>
    <col min="2869" max="2869" width="0" style="10" hidden="1" customWidth="1"/>
    <col min="2870" max="2870" width="4.7109375" style="10" customWidth="1"/>
    <col min="2871" max="2871" width="3.85546875" style="10" customWidth="1"/>
    <col min="2872" max="2872" width="0" style="10" hidden="1" customWidth="1"/>
    <col min="2873" max="2873" width="4.85546875" style="10" customWidth="1"/>
    <col min="2874" max="2875" width="5.140625" style="10" customWidth="1"/>
    <col min="2876" max="2880" width="6.7109375" style="10" customWidth="1"/>
    <col min="2881" max="2881" width="0" style="10" hidden="1" customWidth="1"/>
    <col min="2882" max="2882" width="4.85546875" style="10" customWidth="1"/>
    <col min="2883" max="2890" width="4.140625" style="10" customWidth="1"/>
    <col min="2891" max="3109" width="9.140625" style="10"/>
    <col min="3110" max="3110" width="8.85546875" style="10" customWidth="1"/>
    <col min="3111" max="3117" width="4.140625" style="10" customWidth="1"/>
    <col min="3118" max="3118" width="7.85546875" style="10" customWidth="1"/>
    <col min="3119" max="3119" width="11.28515625" style="10" customWidth="1"/>
    <col min="3120" max="3124" width="2.140625" style="10" customWidth="1"/>
    <col min="3125" max="3125" width="0" style="10" hidden="1" customWidth="1"/>
    <col min="3126" max="3126" width="4.7109375" style="10" customWidth="1"/>
    <col min="3127" max="3127" width="3.85546875" style="10" customWidth="1"/>
    <col min="3128" max="3128" width="0" style="10" hidden="1" customWidth="1"/>
    <col min="3129" max="3129" width="4.85546875" style="10" customWidth="1"/>
    <col min="3130" max="3131" width="5.140625" style="10" customWidth="1"/>
    <col min="3132" max="3136" width="6.7109375" style="10" customWidth="1"/>
    <col min="3137" max="3137" width="0" style="10" hidden="1" customWidth="1"/>
    <col min="3138" max="3138" width="4.85546875" style="10" customWidth="1"/>
    <col min="3139" max="3146" width="4.140625" style="10" customWidth="1"/>
    <col min="3147" max="3365" width="9.140625" style="10"/>
    <col min="3366" max="3366" width="8.85546875" style="10" customWidth="1"/>
    <col min="3367" max="3373" width="4.140625" style="10" customWidth="1"/>
    <col min="3374" max="3374" width="7.85546875" style="10" customWidth="1"/>
    <col min="3375" max="3375" width="11.28515625" style="10" customWidth="1"/>
    <col min="3376" max="3380" width="2.140625" style="10" customWidth="1"/>
    <col min="3381" max="3381" width="0" style="10" hidden="1" customWidth="1"/>
    <col min="3382" max="3382" width="4.7109375" style="10" customWidth="1"/>
    <col min="3383" max="3383" width="3.85546875" style="10" customWidth="1"/>
    <col min="3384" max="3384" width="0" style="10" hidden="1" customWidth="1"/>
    <col min="3385" max="3385" width="4.85546875" style="10" customWidth="1"/>
    <col min="3386" max="3387" width="5.140625" style="10" customWidth="1"/>
    <col min="3388" max="3392" width="6.7109375" style="10" customWidth="1"/>
    <col min="3393" max="3393" width="0" style="10" hidden="1" customWidth="1"/>
    <col min="3394" max="3394" width="4.85546875" style="10" customWidth="1"/>
    <col min="3395" max="3402" width="4.140625" style="10" customWidth="1"/>
    <col min="3403" max="3621" width="9.140625" style="10"/>
    <col min="3622" max="3622" width="8.85546875" style="10" customWidth="1"/>
    <col min="3623" max="3629" width="4.140625" style="10" customWidth="1"/>
    <col min="3630" max="3630" width="7.85546875" style="10" customWidth="1"/>
    <col min="3631" max="3631" width="11.28515625" style="10" customWidth="1"/>
    <col min="3632" max="3636" width="2.140625" style="10" customWidth="1"/>
    <col min="3637" max="3637" width="0" style="10" hidden="1" customWidth="1"/>
    <col min="3638" max="3638" width="4.7109375" style="10" customWidth="1"/>
    <col min="3639" max="3639" width="3.85546875" style="10" customWidth="1"/>
    <col min="3640" max="3640" width="0" style="10" hidden="1" customWidth="1"/>
    <col min="3641" max="3641" width="4.85546875" style="10" customWidth="1"/>
    <col min="3642" max="3643" width="5.140625" style="10" customWidth="1"/>
    <col min="3644" max="3648" width="6.7109375" style="10" customWidth="1"/>
    <col min="3649" max="3649" width="0" style="10" hidden="1" customWidth="1"/>
    <col min="3650" max="3650" width="4.85546875" style="10" customWidth="1"/>
    <col min="3651" max="3658" width="4.140625" style="10" customWidth="1"/>
    <col min="3659" max="3877" width="9.140625" style="10"/>
    <col min="3878" max="3878" width="8.85546875" style="10" customWidth="1"/>
    <col min="3879" max="3885" width="4.140625" style="10" customWidth="1"/>
    <col min="3886" max="3886" width="7.85546875" style="10" customWidth="1"/>
    <col min="3887" max="3887" width="11.28515625" style="10" customWidth="1"/>
    <col min="3888" max="3892" width="2.140625" style="10" customWidth="1"/>
    <col min="3893" max="3893" width="0" style="10" hidden="1" customWidth="1"/>
    <col min="3894" max="3894" width="4.7109375" style="10" customWidth="1"/>
    <col min="3895" max="3895" width="3.85546875" style="10" customWidth="1"/>
    <col min="3896" max="3896" width="0" style="10" hidden="1" customWidth="1"/>
    <col min="3897" max="3897" width="4.85546875" style="10" customWidth="1"/>
    <col min="3898" max="3899" width="5.140625" style="10" customWidth="1"/>
    <col min="3900" max="3904" width="6.7109375" style="10" customWidth="1"/>
    <col min="3905" max="3905" width="0" style="10" hidden="1" customWidth="1"/>
    <col min="3906" max="3906" width="4.85546875" style="10" customWidth="1"/>
    <col min="3907" max="3914" width="4.140625" style="10" customWidth="1"/>
    <col min="3915" max="4133" width="9.140625" style="10"/>
    <col min="4134" max="4134" width="8.85546875" style="10" customWidth="1"/>
    <col min="4135" max="4141" width="4.140625" style="10" customWidth="1"/>
    <col min="4142" max="4142" width="7.85546875" style="10" customWidth="1"/>
    <col min="4143" max="4143" width="11.28515625" style="10" customWidth="1"/>
    <col min="4144" max="4148" width="2.140625" style="10" customWidth="1"/>
    <col min="4149" max="4149" width="0" style="10" hidden="1" customWidth="1"/>
    <col min="4150" max="4150" width="4.7109375" style="10" customWidth="1"/>
    <col min="4151" max="4151" width="3.85546875" style="10" customWidth="1"/>
    <col min="4152" max="4152" width="0" style="10" hidden="1" customWidth="1"/>
    <col min="4153" max="4153" width="4.85546875" style="10" customWidth="1"/>
    <col min="4154" max="4155" width="5.140625" style="10" customWidth="1"/>
    <col min="4156" max="4160" width="6.7109375" style="10" customWidth="1"/>
    <col min="4161" max="4161" width="0" style="10" hidden="1" customWidth="1"/>
    <col min="4162" max="4162" width="4.85546875" style="10" customWidth="1"/>
    <col min="4163" max="4170" width="4.140625" style="10" customWidth="1"/>
    <col min="4171" max="4389" width="9.140625" style="10"/>
    <col min="4390" max="4390" width="8.85546875" style="10" customWidth="1"/>
    <col min="4391" max="4397" width="4.140625" style="10" customWidth="1"/>
    <col min="4398" max="4398" width="7.85546875" style="10" customWidth="1"/>
    <col min="4399" max="4399" width="11.28515625" style="10" customWidth="1"/>
    <col min="4400" max="4404" width="2.140625" style="10" customWidth="1"/>
    <col min="4405" max="4405" width="0" style="10" hidden="1" customWidth="1"/>
    <col min="4406" max="4406" width="4.7109375" style="10" customWidth="1"/>
    <col min="4407" max="4407" width="3.85546875" style="10" customWidth="1"/>
    <col min="4408" max="4408" width="0" style="10" hidden="1" customWidth="1"/>
    <col min="4409" max="4409" width="4.85546875" style="10" customWidth="1"/>
    <col min="4410" max="4411" width="5.140625" style="10" customWidth="1"/>
    <col min="4412" max="4416" width="6.7109375" style="10" customWidth="1"/>
    <col min="4417" max="4417" width="0" style="10" hidden="1" customWidth="1"/>
    <col min="4418" max="4418" width="4.85546875" style="10" customWidth="1"/>
    <col min="4419" max="4426" width="4.140625" style="10" customWidth="1"/>
    <col min="4427" max="4645" width="9.140625" style="10"/>
    <col min="4646" max="4646" width="8.85546875" style="10" customWidth="1"/>
    <col min="4647" max="4653" width="4.140625" style="10" customWidth="1"/>
    <col min="4654" max="4654" width="7.85546875" style="10" customWidth="1"/>
    <col min="4655" max="4655" width="11.28515625" style="10" customWidth="1"/>
    <col min="4656" max="4660" width="2.140625" style="10" customWidth="1"/>
    <col min="4661" max="4661" width="0" style="10" hidden="1" customWidth="1"/>
    <col min="4662" max="4662" width="4.7109375" style="10" customWidth="1"/>
    <col min="4663" max="4663" width="3.85546875" style="10" customWidth="1"/>
    <col min="4664" max="4664" width="0" style="10" hidden="1" customWidth="1"/>
    <col min="4665" max="4665" width="4.85546875" style="10" customWidth="1"/>
    <col min="4666" max="4667" width="5.140625" style="10" customWidth="1"/>
    <col min="4668" max="4672" width="6.7109375" style="10" customWidth="1"/>
    <col min="4673" max="4673" width="0" style="10" hidden="1" customWidth="1"/>
    <col min="4674" max="4674" width="4.85546875" style="10" customWidth="1"/>
    <col min="4675" max="4682" width="4.140625" style="10" customWidth="1"/>
    <col min="4683" max="4901" width="9.140625" style="10"/>
    <col min="4902" max="4902" width="8.85546875" style="10" customWidth="1"/>
    <col min="4903" max="4909" width="4.140625" style="10" customWidth="1"/>
    <col min="4910" max="4910" width="7.85546875" style="10" customWidth="1"/>
    <col min="4911" max="4911" width="11.28515625" style="10" customWidth="1"/>
    <col min="4912" max="4916" width="2.140625" style="10" customWidth="1"/>
    <col min="4917" max="4917" width="0" style="10" hidden="1" customWidth="1"/>
    <col min="4918" max="4918" width="4.7109375" style="10" customWidth="1"/>
    <col min="4919" max="4919" width="3.85546875" style="10" customWidth="1"/>
    <col min="4920" max="4920" width="0" style="10" hidden="1" customWidth="1"/>
    <col min="4921" max="4921" width="4.85546875" style="10" customWidth="1"/>
    <col min="4922" max="4923" width="5.140625" style="10" customWidth="1"/>
    <col min="4924" max="4928" width="6.7109375" style="10" customWidth="1"/>
    <col min="4929" max="4929" width="0" style="10" hidden="1" customWidth="1"/>
    <col min="4930" max="4930" width="4.85546875" style="10" customWidth="1"/>
    <col min="4931" max="4938" width="4.140625" style="10" customWidth="1"/>
    <col min="4939" max="5157" width="9.140625" style="10"/>
    <col min="5158" max="5158" width="8.85546875" style="10" customWidth="1"/>
    <col min="5159" max="5165" width="4.140625" style="10" customWidth="1"/>
    <col min="5166" max="5166" width="7.85546875" style="10" customWidth="1"/>
    <col min="5167" max="5167" width="11.28515625" style="10" customWidth="1"/>
    <col min="5168" max="5172" width="2.140625" style="10" customWidth="1"/>
    <col min="5173" max="5173" width="0" style="10" hidden="1" customWidth="1"/>
    <col min="5174" max="5174" width="4.7109375" style="10" customWidth="1"/>
    <col min="5175" max="5175" width="3.85546875" style="10" customWidth="1"/>
    <col min="5176" max="5176" width="0" style="10" hidden="1" customWidth="1"/>
    <col min="5177" max="5177" width="4.85546875" style="10" customWidth="1"/>
    <col min="5178" max="5179" width="5.140625" style="10" customWidth="1"/>
    <col min="5180" max="5184" width="6.7109375" style="10" customWidth="1"/>
    <col min="5185" max="5185" width="0" style="10" hidden="1" customWidth="1"/>
    <col min="5186" max="5186" width="4.85546875" style="10" customWidth="1"/>
    <col min="5187" max="5194" width="4.140625" style="10" customWidth="1"/>
    <col min="5195" max="5413" width="9.140625" style="10"/>
    <col min="5414" max="5414" width="8.85546875" style="10" customWidth="1"/>
    <col min="5415" max="5421" width="4.140625" style="10" customWidth="1"/>
    <col min="5422" max="5422" width="7.85546875" style="10" customWidth="1"/>
    <col min="5423" max="5423" width="11.28515625" style="10" customWidth="1"/>
    <col min="5424" max="5428" width="2.140625" style="10" customWidth="1"/>
    <col min="5429" max="5429" width="0" style="10" hidden="1" customWidth="1"/>
    <col min="5430" max="5430" width="4.7109375" style="10" customWidth="1"/>
    <col min="5431" max="5431" width="3.85546875" style="10" customWidth="1"/>
    <col min="5432" max="5432" width="0" style="10" hidden="1" customWidth="1"/>
    <col min="5433" max="5433" width="4.85546875" style="10" customWidth="1"/>
    <col min="5434" max="5435" width="5.140625" style="10" customWidth="1"/>
    <col min="5436" max="5440" width="6.7109375" style="10" customWidth="1"/>
    <col min="5441" max="5441" width="0" style="10" hidden="1" customWidth="1"/>
    <col min="5442" max="5442" width="4.85546875" style="10" customWidth="1"/>
    <col min="5443" max="5450" width="4.140625" style="10" customWidth="1"/>
    <col min="5451" max="5669" width="9.140625" style="10"/>
    <col min="5670" max="5670" width="8.85546875" style="10" customWidth="1"/>
    <col min="5671" max="5677" width="4.140625" style="10" customWidth="1"/>
    <col min="5678" max="5678" width="7.85546875" style="10" customWidth="1"/>
    <col min="5679" max="5679" width="11.28515625" style="10" customWidth="1"/>
    <col min="5680" max="5684" width="2.140625" style="10" customWidth="1"/>
    <col min="5685" max="5685" width="0" style="10" hidden="1" customWidth="1"/>
    <col min="5686" max="5686" width="4.7109375" style="10" customWidth="1"/>
    <col min="5687" max="5687" width="3.85546875" style="10" customWidth="1"/>
    <col min="5688" max="5688" width="0" style="10" hidden="1" customWidth="1"/>
    <col min="5689" max="5689" width="4.85546875" style="10" customWidth="1"/>
    <col min="5690" max="5691" width="5.140625" style="10" customWidth="1"/>
    <col min="5692" max="5696" width="6.7109375" style="10" customWidth="1"/>
    <col min="5697" max="5697" width="0" style="10" hidden="1" customWidth="1"/>
    <col min="5698" max="5698" width="4.85546875" style="10" customWidth="1"/>
    <col min="5699" max="5706" width="4.140625" style="10" customWidth="1"/>
    <col min="5707" max="5925" width="9.140625" style="10"/>
    <col min="5926" max="5926" width="8.85546875" style="10" customWidth="1"/>
    <col min="5927" max="5933" width="4.140625" style="10" customWidth="1"/>
    <col min="5934" max="5934" width="7.85546875" style="10" customWidth="1"/>
    <col min="5935" max="5935" width="11.28515625" style="10" customWidth="1"/>
    <col min="5936" max="5940" width="2.140625" style="10" customWidth="1"/>
    <col min="5941" max="5941" width="0" style="10" hidden="1" customWidth="1"/>
    <col min="5942" max="5942" width="4.7109375" style="10" customWidth="1"/>
    <col min="5943" max="5943" width="3.85546875" style="10" customWidth="1"/>
    <col min="5944" max="5944" width="0" style="10" hidden="1" customWidth="1"/>
    <col min="5945" max="5945" width="4.85546875" style="10" customWidth="1"/>
    <col min="5946" max="5947" width="5.140625" style="10" customWidth="1"/>
    <col min="5948" max="5952" width="6.7109375" style="10" customWidth="1"/>
    <col min="5953" max="5953" width="0" style="10" hidden="1" customWidth="1"/>
    <col min="5954" max="5954" width="4.85546875" style="10" customWidth="1"/>
    <col min="5955" max="5962" width="4.140625" style="10" customWidth="1"/>
    <col min="5963" max="6181" width="9.140625" style="10"/>
    <col min="6182" max="6182" width="8.85546875" style="10" customWidth="1"/>
    <col min="6183" max="6189" width="4.140625" style="10" customWidth="1"/>
    <col min="6190" max="6190" width="7.85546875" style="10" customWidth="1"/>
    <col min="6191" max="6191" width="11.28515625" style="10" customWidth="1"/>
    <col min="6192" max="6196" width="2.140625" style="10" customWidth="1"/>
    <col min="6197" max="6197" width="0" style="10" hidden="1" customWidth="1"/>
    <col min="6198" max="6198" width="4.7109375" style="10" customWidth="1"/>
    <col min="6199" max="6199" width="3.85546875" style="10" customWidth="1"/>
    <col min="6200" max="6200" width="0" style="10" hidden="1" customWidth="1"/>
    <col min="6201" max="6201" width="4.85546875" style="10" customWidth="1"/>
    <col min="6202" max="6203" width="5.140625" style="10" customWidth="1"/>
    <col min="6204" max="6208" width="6.7109375" style="10" customWidth="1"/>
    <col min="6209" max="6209" width="0" style="10" hidden="1" customWidth="1"/>
    <col min="6210" max="6210" width="4.85546875" style="10" customWidth="1"/>
    <col min="6211" max="6218" width="4.140625" style="10" customWidth="1"/>
    <col min="6219" max="6437" width="9.140625" style="10"/>
    <col min="6438" max="6438" width="8.85546875" style="10" customWidth="1"/>
    <col min="6439" max="6445" width="4.140625" style="10" customWidth="1"/>
    <col min="6446" max="6446" width="7.85546875" style="10" customWidth="1"/>
    <col min="6447" max="6447" width="11.28515625" style="10" customWidth="1"/>
    <col min="6448" max="6452" width="2.140625" style="10" customWidth="1"/>
    <col min="6453" max="6453" width="0" style="10" hidden="1" customWidth="1"/>
    <col min="6454" max="6454" width="4.7109375" style="10" customWidth="1"/>
    <col min="6455" max="6455" width="3.85546875" style="10" customWidth="1"/>
    <col min="6456" max="6456" width="0" style="10" hidden="1" customWidth="1"/>
    <col min="6457" max="6457" width="4.85546875" style="10" customWidth="1"/>
    <col min="6458" max="6459" width="5.140625" style="10" customWidth="1"/>
    <col min="6460" max="6464" width="6.7109375" style="10" customWidth="1"/>
    <col min="6465" max="6465" width="0" style="10" hidden="1" customWidth="1"/>
    <col min="6466" max="6466" width="4.85546875" style="10" customWidth="1"/>
    <col min="6467" max="6474" width="4.140625" style="10" customWidth="1"/>
    <col min="6475" max="6693" width="9.140625" style="10"/>
    <col min="6694" max="6694" width="8.85546875" style="10" customWidth="1"/>
    <col min="6695" max="6701" width="4.140625" style="10" customWidth="1"/>
    <col min="6702" max="6702" width="7.85546875" style="10" customWidth="1"/>
    <col min="6703" max="6703" width="11.28515625" style="10" customWidth="1"/>
    <col min="6704" max="6708" width="2.140625" style="10" customWidth="1"/>
    <col min="6709" max="6709" width="0" style="10" hidden="1" customWidth="1"/>
    <col min="6710" max="6710" width="4.7109375" style="10" customWidth="1"/>
    <col min="6711" max="6711" width="3.85546875" style="10" customWidth="1"/>
    <col min="6712" max="6712" width="0" style="10" hidden="1" customWidth="1"/>
    <col min="6713" max="6713" width="4.85546875" style="10" customWidth="1"/>
    <col min="6714" max="6715" width="5.140625" style="10" customWidth="1"/>
    <col min="6716" max="6720" width="6.7109375" style="10" customWidth="1"/>
    <col min="6721" max="6721" width="0" style="10" hidden="1" customWidth="1"/>
    <col min="6722" max="6722" width="4.85546875" style="10" customWidth="1"/>
    <col min="6723" max="6730" width="4.140625" style="10" customWidth="1"/>
    <col min="6731" max="6949" width="9.140625" style="10"/>
    <col min="6950" max="6950" width="8.85546875" style="10" customWidth="1"/>
    <col min="6951" max="6957" width="4.140625" style="10" customWidth="1"/>
    <col min="6958" max="6958" width="7.85546875" style="10" customWidth="1"/>
    <col min="6959" max="6959" width="11.28515625" style="10" customWidth="1"/>
    <col min="6960" max="6964" width="2.140625" style="10" customWidth="1"/>
    <col min="6965" max="6965" width="0" style="10" hidden="1" customWidth="1"/>
    <col min="6966" max="6966" width="4.7109375" style="10" customWidth="1"/>
    <col min="6967" max="6967" width="3.85546875" style="10" customWidth="1"/>
    <col min="6968" max="6968" width="0" style="10" hidden="1" customWidth="1"/>
    <col min="6969" max="6969" width="4.85546875" style="10" customWidth="1"/>
    <col min="6970" max="6971" width="5.140625" style="10" customWidth="1"/>
    <col min="6972" max="6976" width="6.7109375" style="10" customWidth="1"/>
    <col min="6977" max="6977" width="0" style="10" hidden="1" customWidth="1"/>
    <col min="6978" max="6978" width="4.85546875" style="10" customWidth="1"/>
    <col min="6979" max="6986" width="4.140625" style="10" customWidth="1"/>
    <col min="6987" max="7205" width="9.140625" style="10"/>
    <col min="7206" max="7206" width="8.85546875" style="10" customWidth="1"/>
    <col min="7207" max="7213" width="4.140625" style="10" customWidth="1"/>
    <col min="7214" max="7214" width="7.85546875" style="10" customWidth="1"/>
    <col min="7215" max="7215" width="11.28515625" style="10" customWidth="1"/>
    <col min="7216" max="7220" width="2.140625" style="10" customWidth="1"/>
    <col min="7221" max="7221" width="0" style="10" hidden="1" customWidth="1"/>
    <col min="7222" max="7222" width="4.7109375" style="10" customWidth="1"/>
    <col min="7223" max="7223" width="3.85546875" style="10" customWidth="1"/>
    <col min="7224" max="7224" width="0" style="10" hidden="1" customWidth="1"/>
    <col min="7225" max="7225" width="4.85546875" style="10" customWidth="1"/>
    <col min="7226" max="7227" width="5.140625" style="10" customWidth="1"/>
    <col min="7228" max="7232" width="6.7109375" style="10" customWidth="1"/>
    <col min="7233" max="7233" width="0" style="10" hidden="1" customWidth="1"/>
    <col min="7234" max="7234" width="4.85546875" style="10" customWidth="1"/>
    <col min="7235" max="7242" width="4.140625" style="10" customWidth="1"/>
    <col min="7243" max="7461" width="9.140625" style="10"/>
    <col min="7462" max="7462" width="8.85546875" style="10" customWidth="1"/>
    <col min="7463" max="7469" width="4.140625" style="10" customWidth="1"/>
    <col min="7470" max="7470" width="7.85546875" style="10" customWidth="1"/>
    <col min="7471" max="7471" width="11.28515625" style="10" customWidth="1"/>
    <col min="7472" max="7476" width="2.140625" style="10" customWidth="1"/>
    <col min="7477" max="7477" width="0" style="10" hidden="1" customWidth="1"/>
    <col min="7478" max="7478" width="4.7109375" style="10" customWidth="1"/>
    <col min="7479" max="7479" width="3.85546875" style="10" customWidth="1"/>
    <col min="7480" max="7480" width="0" style="10" hidden="1" customWidth="1"/>
    <col min="7481" max="7481" width="4.85546875" style="10" customWidth="1"/>
    <col min="7482" max="7483" width="5.140625" style="10" customWidth="1"/>
    <col min="7484" max="7488" width="6.7109375" style="10" customWidth="1"/>
    <col min="7489" max="7489" width="0" style="10" hidden="1" customWidth="1"/>
    <col min="7490" max="7490" width="4.85546875" style="10" customWidth="1"/>
    <col min="7491" max="7498" width="4.140625" style="10" customWidth="1"/>
    <col min="7499" max="7717" width="9.140625" style="10"/>
    <col min="7718" max="7718" width="8.85546875" style="10" customWidth="1"/>
    <col min="7719" max="7725" width="4.140625" style="10" customWidth="1"/>
    <col min="7726" max="7726" width="7.85546875" style="10" customWidth="1"/>
    <col min="7727" max="7727" width="11.28515625" style="10" customWidth="1"/>
    <col min="7728" max="7732" width="2.140625" style="10" customWidth="1"/>
    <col min="7733" max="7733" width="0" style="10" hidden="1" customWidth="1"/>
    <col min="7734" max="7734" width="4.7109375" style="10" customWidth="1"/>
    <col min="7735" max="7735" width="3.85546875" style="10" customWidth="1"/>
    <col min="7736" max="7736" width="0" style="10" hidden="1" customWidth="1"/>
    <col min="7737" max="7737" width="4.85546875" style="10" customWidth="1"/>
    <col min="7738" max="7739" width="5.140625" style="10" customWidth="1"/>
    <col min="7740" max="7744" width="6.7109375" style="10" customWidth="1"/>
    <col min="7745" max="7745" width="0" style="10" hidden="1" customWidth="1"/>
    <col min="7746" max="7746" width="4.85546875" style="10" customWidth="1"/>
    <col min="7747" max="7754" width="4.140625" style="10" customWidth="1"/>
    <col min="7755" max="7973" width="9.140625" style="10"/>
    <col min="7974" max="7974" width="8.85546875" style="10" customWidth="1"/>
    <col min="7975" max="7981" width="4.140625" style="10" customWidth="1"/>
    <col min="7982" max="7982" width="7.85546875" style="10" customWidth="1"/>
    <col min="7983" max="7983" width="11.28515625" style="10" customWidth="1"/>
    <col min="7984" max="7988" width="2.140625" style="10" customWidth="1"/>
    <col min="7989" max="7989" width="0" style="10" hidden="1" customWidth="1"/>
    <col min="7990" max="7990" width="4.7109375" style="10" customWidth="1"/>
    <col min="7991" max="7991" width="3.85546875" style="10" customWidth="1"/>
    <col min="7992" max="7992" width="0" style="10" hidden="1" customWidth="1"/>
    <col min="7993" max="7993" width="4.85546875" style="10" customWidth="1"/>
    <col min="7994" max="7995" width="5.140625" style="10" customWidth="1"/>
    <col min="7996" max="8000" width="6.7109375" style="10" customWidth="1"/>
    <col min="8001" max="8001" width="0" style="10" hidden="1" customWidth="1"/>
    <col min="8002" max="8002" width="4.85546875" style="10" customWidth="1"/>
    <col min="8003" max="8010" width="4.140625" style="10" customWidth="1"/>
    <col min="8011" max="8229" width="9.140625" style="10"/>
    <col min="8230" max="8230" width="8.85546875" style="10" customWidth="1"/>
    <col min="8231" max="8237" width="4.140625" style="10" customWidth="1"/>
    <col min="8238" max="8238" width="7.85546875" style="10" customWidth="1"/>
    <col min="8239" max="8239" width="11.28515625" style="10" customWidth="1"/>
    <col min="8240" max="8244" width="2.140625" style="10" customWidth="1"/>
    <col min="8245" max="8245" width="0" style="10" hidden="1" customWidth="1"/>
    <col min="8246" max="8246" width="4.7109375" style="10" customWidth="1"/>
    <col min="8247" max="8247" width="3.85546875" style="10" customWidth="1"/>
    <col min="8248" max="8248" width="0" style="10" hidden="1" customWidth="1"/>
    <col min="8249" max="8249" width="4.85546875" style="10" customWidth="1"/>
    <col min="8250" max="8251" width="5.140625" style="10" customWidth="1"/>
    <col min="8252" max="8256" width="6.7109375" style="10" customWidth="1"/>
    <col min="8257" max="8257" width="0" style="10" hidden="1" customWidth="1"/>
    <col min="8258" max="8258" width="4.85546875" style="10" customWidth="1"/>
    <col min="8259" max="8266" width="4.140625" style="10" customWidth="1"/>
    <col min="8267" max="8485" width="9.140625" style="10"/>
    <col min="8486" max="8486" width="8.85546875" style="10" customWidth="1"/>
    <col min="8487" max="8493" width="4.140625" style="10" customWidth="1"/>
    <col min="8494" max="8494" width="7.85546875" style="10" customWidth="1"/>
    <col min="8495" max="8495" width="11.28515625" style="10" customWidth="1"/>
    <col min="8496" max="8500" width="2.140625" style="10" customWidth="1"/>
    <col min="8501" max="8501" width="0" style="10" hidden="1" customWidth="1"/>
    <col min="8502" max="8502" width="4.7109375" style="10" customWidth="1"/>
    <col min="8503" max="8503" width="3.85546875" style="10" customWidth="1"/>
    <col min="8504" max="8504" width="0" style="10" hidden="1" customWidth="1"/>
    <col min="8505" max="8505" width="4.85546875" style="10" customWidth="1"/>
    <col min="8506" max="8507" width="5.140625" style="10" customWidth="1"/>
    <col min="8508" max="8512" width="6.7109375" style="10" customWidth="1"/>
    <col min="8513" max="8513" width="0" style="10" hidden="1" customWidth="1"/>
    <col min="8514" max="8514" width="4.85546875" style="10" customWidth="1"/>
    <col min="8515" max="8522" width="4.140625" style="10" customWidth="1"/>
    <col min="8523" max="8741" width="9.140625" style="10"/>
    <col min="8742" max="8742" width="8.85546875" style="10" customWidth="1"/>
    <col min="8743" max="8749" width="4.140625" style="10" customWidth="1"/>
    <col min="8750" max="8750" width="7.85546875" style="10" customWidth="1"/>
    <col min="8751" max="8751" width="11.28515625" style="10" customWidth="1"/>
    <col min="8752" max="8756" width="2.140625" style="10" customWidth="1"/>
    <col min="8757" max="8757" width="0" style="10" hidden="1" customWidth="1"/>
    <col min="8758" max="8758" width="4.7109375" style="10" customWidth="1"/>
    <col min="8759" max="8759" width="3.85546875" style="10" customWidth="1"/>
    <col min="8760" max="8760" width="0" style="10" hidden="1" customWidth="1"/>
    <col min="8761" max="8761" width="4.85546875" style="10" customWidth="1"/>
    <col min="8762" max="8763" width="5.140625" style="10" customWidth="1"/>
    <col min="8764" max="8768" width="6.7109375" style="10" customWidth="1"/>
    <col min="8769" max="8769" width="0" style="10" hidden="1" customWidth="1"/>
    <col min="8770" max="8770" width="4.85546875" style="10" customWidth="1"/>
    <col min="8771" max="8778" width="4.140625" style="10" customWidth="1"/>
    <col min="8779" max="8997" width="9.140625" style="10"/>
    <col min="8998" max="8998" width="8.85546875" style="10" customWidth="1"/>
    <col min="8999" max="9005" width="4.140625" style="10" customWidth="1"/>
    <col min="9006" max="9006" width="7.85546875" style="10" customWidth="1"/>
    <col min="9007" max="9007" width="11.28515625" style="10" customWidth="1"/>
    <col min="9008" max="9012" width="2.140625" style="10" customWidth="1"/>
    <col min="9013" max="9013" width="0" style="10" hidden="1" customWidth="1"/>
    <col min="9014" max="9014" width="4.7109375" style="10" customWidth="1"/>
    <col min="9015" max="9015" width="3.85546875" style="10" customWidth="1"/>
    <col min="9016" max="9016" width="0" style="10" hidden="1" customWidth="1"/>
    <col min="9017" max="9017" width="4.85546875" style="10" customWidth="1"/>
    <col min="9018" max="9019" width="5.140625" style="10" customWidth="1"/>
    <col min="9020" max="9024" width="6.7109375" style="10" customWidth="1"/>
    <col min="9025" max="9025" width="0" style="10" hidden="1" customWidth="1"/>
    <col min="9026" max="9026" width="4.85546875" style="10" customWidth="1"/>
    <col min="9027" max="9034" width="4.140625" style="10" customWidth="1"/>
    <col min="9035" max="9253" width="9.140625" style="10"/>
    <col min="9254" max="9254" width="8.85546875" style="10" customWidth="1"/>
    <col min="9255" max="9261" width="4.140625" style="10" customWidth="1"/>
    <col min="9262" max="9262" width="7.85546875" style="10" customWidth="1"/>
    <col min="9263" max="9263" width="11.28515625" style="10" customWidth="1"/>
    <col min="9264" max="9268" width="2.140625" style="10" customWidth="1"/>
    <col min="9269" max="9269" width="0" style="10" hidden="1" customWidth="1"/>
    <col min="9270" max="9270" width="4.7109375" style="10" customWidth="1"/>
    <col min="9271" max="9271" width="3.85546875" style="10" customWidth="1"/>
    <col min="9272" max="9272" width="0" style="10" hidden="1" customWidth="1"/>
    <col min="9273" max="9273" width="4.85546875" style="10" customWidth="1"/>
    <col min="9274" max="9275" width="5.140625" style="10" customWidth="1"/>
    <col min="9276" max="9280" width="6.7109375" style="10" customWidth="1"/>
    <col min="9281" max="9281" width="0" style="10" hidden="1" customWidth="1"/>
    <col min="9282" max="9282" width="4.85546875" style="10" customWidth="1"/>
    <col min="9283" max="9290" width="4.140625" style="10" customWidth="1"/>
    <col min="9291" max="9509" width="9.140625" style="10"/>
    <col min="9510" max="9510" width="8.85546875" style="10" customWidth="1"/>
    <col min="9511" max="9517" width="4.140625" style="10" customWidth="1"/>
    <col min="9518" max="9518" width="7.85546875" style="10" customWidth="1"/>
    <col min="9519" max="9519" width="11.28515625" style="10" customWidth="1"/>
    <col min="9520" max="9524" width="2.140625" style="10" customWidth="1"/>
    <col min="9525" max="9525" width="0" style="10" hidden="1" customWidth="1"/>
    <col min="9526" max="9526" width="4.7109375" style="10" customWidth="1"/>
    <col min="9527" max="9527" width="3.85546875" style="10" customWidth="1"/>
    <col min="9528" max="9528" width="0" style="10" hidden="1" customWidth="1"/>
    <col min="9529" max="9529" width="4.85546875" style="10" customWidth="1"/>
    <col min="9530" max="9531" width="5.140625" style="10" customWidth="1"/>
    <col min="9532" max="9536" width="6.7109375" style="10" customWidth="1"/>
    <col min="9537" max="9537" width="0" style="10" hidden="1" customWidth="1"/>
    <col min="9538" max="9538" width="4.85546875" style="10" customWidth="1"/>
    <col min="9539" max="9546" width="4.140625" style="10" customWidth="1"/>
    <col min="9547" max="9765" width="9.140625" style="10"/>
    <col min="9766" max="9766" width="8.85546875" style="10" customWidth="1"/>
    <col min="9767" max="9773" width="4.140625" style="10" customWidth="1"/>
    <col min="9774" max="9774" width="7.85546875" style="10" customWidth="1"/>
    <col min="9775" max="9775" width="11.28515625" style="10" customWidth="1"/>
    <col min="9776" max="9780" width="2.140625" style="10" customWidth="1"/>
    <col min="9781" max="9781" width="0" style="10" hidden="1" customWidth="1"/>
    <col min="9782" max="9782" width="4.7109375" style="10" customWidth="1"/>
    <col min="9783" max="9783" width="3.85546875" style="10" customWidth="1"/>
    <col min="9784" max="9784" width="0" style="10" hidden="1" customWidth="1"/>
    <col min="9785" max="9785" width="4.85546875" style="10" customWidth="1"/>
    <col min="9786" max="9787" width="5.140625" style="10" customWidth="1"/>
    <col min="9788" max="9792" width="6.7109375" style="10" customWidth="1"/>
    <col min="9793" max="9793" width="0" style="10" hidden="1" customWidth="1"/>
    <col min="9794" max="9794" width="4.85546875" style="10" customWidth="1"/>
    <col min="9795" max="9802" width="4.140625" style="10" customWidth="1"/>
    <col min="9803" max="10021" width="9.140625" style="10"/>
    <col min="10022" max="10022" width="8.85546875" style="10" customWidth="1"/>
    <col min="10023" max="10029" width="4.140625" style="10" customWidth="1"/>
    <col min="10030" max="10030" width="7.85546875" style="10" customWidth="1"/>
    <col min="10031" max="10031" width="11.28515625" style="10" customWidth="1"/>
    <col min="10032" max="10036" width="2.140625" style="10" customWidth="1"/>
    <col min="10037" max="10037" width="0" style="10" hidden="1" customWidth="1"/>
    <col min="10038" max="10038" width="4.7109375" style="10" customWidth="1"/>
    <col min="10039" max="10039" width="3.85546875" style="10" customWidth="1"/>
    <col min="10040" max="10040" width="0" style="10" hidden="1" customWidth="1"/>
    <col min="10041" max="10041" width="4.85546875" style="10" customWidth="1"/>
    <col min="10042" max="10043" width="5.140625" style="10" customWidth="1"/>
    <col min="10044" max="10048" width="6.7109375" style="10" customWidth="1"/>
    <col min="10049" max="10049" width="0" style="10" hidden="1" customWidth="1"/>
    <col min="10050" max="10050" width="4.85546875" style="10" customWidth="1"/>
    <col min="10051" max="10058" width="4.140625" style="10" customWidth="1"/>
    <col min="10059" max="10277" width="9.140625" style="10"/>
    <col min="10278" max="10278" width="8.85546875" style="10" customWidth="1"/>
    <col min="10279" max="10285" width="4.140625" style="10" customWidth="1"/>
    <col min="10286" max="10286" width="7.85546875" style="10" customWidth="1"/>
    <col min="10287" max="10287" width="11.28515625" style="10" customWidth="1"/>
    <col min="10288" max="10292" width="2.140625" style="10" customWidth="1"/>
    <col min="10293" max="10293" width="0" style="10" hidden="1" customWidth="1"/>
    <col min="10294" max="10294" width="4.7109375" style="10" customWidth="1"/>
    <col min="10295" max="10295" width="3.85546875" style="10" customWidth="1"/>
    <col min="10296" max="10296" width="0" style="10" hidden="1" customWidth="1"/>
    <col min="10297" max="10297" width="4.85546875" style="10" customWidth="1"/>
    <col min="10298" max="10299" width="5.140625" style="10" customWidth="1"/>
    <col min="10300" max="10304" width="6.7109375" style="10" customWidth="1"/>
    <col min="10305" max="10305" width="0" style="10" hidden="1" customWidth="1"/>
    <col min="10306" max="10306" width="4.85546875" style="10" customWidth="1"/>
    <col min="10307" max="10314" width="4.140625" style="10" customWidth="1"/>
    <col min="10315" max="10533" width="9.140625" style="10"/>
    <col min="10534" max="10534" width="8.85546875" style="10" customWidth="1"/>
    <col min="10535" max="10541" width="4.140625" style="10" customWidth="1"/>
    <col min="10542" max="10542" width="7.85546875" style="10" customWidth="1"/>
    <col min="10543" max="10543" width="11.28515625" style="10" customWidth="1"/>
    <col min="10544" max="10548" width="2.140625" style="10" customWidth="1"/>
    <col min="10549" max="10549" width="0" style="10" hidden="1" customWidth="1"/>
    <col min="10550" max="10550" width="4.7109375" style="10" customWidth="1"/>
    <col min="10551" max="10551" width="3.85546875" style="10" customWidth="1"/>
    <col min="10552" max="10552" width="0" style="10" hidden="1" customWidth="1"/>
    <col min="10553" max="10553" width="4.85546875" style="10" customWidth="1"/>
    <col min="10554" max="10555" width="5.140625" style="10" customWidth="1"/>
    <col min="10556" max="10560" width="6.7109375" style="10" customWidth="1"/>
    <col min="10561" max="10561" width="0" style="10" hidden="1" customWidth="1"/>
    <col min="10562" max="10562" width="4.85546875" style="10" customWidth="1"/>
    <col min="10563" max="10570" width="4.140625" style="10" customWidth="1"/>
    <col min="10571" max="10789" width="9.140625" style="10"/>
    <col min="10790" max="10790" width="8.85546875" style="10" customWidth="1"/>
    <col min="10791" max="10797" width="4.140625" style="10" customWidth="1"/>
    <col min="10798" max="10798" width="7.85546875" style="10" customWidth="1"/>
    <col min="10799" max="10799" width="11.28515625" style="10" customWidth="1"/>
    <col min="10800" max="10804" width="2.140625" style="10" customWidth="1"/>
    <col min="10805" max="10805" width="0" style="10" hidden="1" customWidth="1"/>
    <col min="10806" max="10806" width="4.7109375" style="10" customWidth="1"/>
    <col min="10807" max="10807" width="3.85546875" style="10" customWidth="1"/>
    <col min="10808" max="10808" width="0" style="10" hidden="1" customWidth="1"/>
    <col min="10809" max="10809" width="4.85546875" style="10" customWidth="1"/>
    <col min="10810" max="10811" width="5.140625" style="10" customWidth="1"/>
    <col min="10812" max="10816" width="6.7109375" style="10" customWidth="1"/>
    <col min="10817" max="10817" width="0" style="10" hidden="1" customWidth="1"/>
    <col min="10818" max="10818" width="4.85546875" style="10" customWidth="1"/>
    <col min="10819" max="10826" width="4.140625" style="10" customWidth="1"/>
    <col min="10827" max="11045" width="9.140625" style="10"/>
    <col min="11046" max="11046" width="8.85546875" style="10" customWidth="1"/>
    <col min="11047" max="11053" width="4.140625" style="10" customWidth="1"/>
    <col min="11054" max="11054" width="7.85546875" style="10" customWidth="1"/>
    <col min="11055" max="11055" width="11.28515625" style="10" customWidth="1"/>
    <col min="11056" max="11060" width="2.140625" style="10" customWidth="1"/>
    <col min="11061" max="11061" width="0" style="10" hidden="1" customWidth="1"/>
    <col min="11062" max="11062" width="4.7109375" style="10" customWidth="1"/>
    <col min="11063" max="11063" width="3.85546875" style="10" customWidth="1"/>
    <col min="11064" max="11064" width="0" style="10" hidden="1" customWidth="1"/>
    <col min="11065" max="11065" width="4.85546875" style="10" customWidth="1"/>
    <col min="11066" max="11067" width="5.140625" style="10" customWidth="1"/>
    <col min="11068" max="11072" width="6.7109375" style="10" customWidth="1"/>
    <col min="11073" max="11073" width="0" style="10" hidden="1" customWidth="1"/>
    <col min="11074" max="11074" width="4.85546875" style="10" customWidth="1"/>
    <col min="11075" max="11082" width="4.140625" style="10" customWidth="1"/>
    <col min="11083" max="11301" width="9.140625" style="10"/>
    <col min="11302" max="11302" width="8.85546875" style="10" customWidth="1"/>
    <col min="11303" max="11309" width="4.140625" style="10" customWidth="1"/>
    <col min="11310" max="11310" width="7.85546875" style="10" customWidth="1"/>
    <col min="11311" max="11311" width="11.28515625" style="10" customWidth="1"/>
    <col min="11312" max="11316" width="2.140625" style="10" customWidth="1"/>
    <col min="11317" max="11317" width="0" style="10" hidden="1" customWidth="1"/>
    <col min="11318" max="11318" width="4.7109375" style="10" customWidth="1"/>
    <col min="11319" max="11319" width="3.85546875" style="10" customWidth="1"/>
    <col min="11320" max="11320" width="0" style="10" hidden="1" customWidth="1"/>
    <col min="11321" max="11321" width="4.85546875" style="10" customWidth="1"/>
    <col min="11322" max="11323" width="5.140625" style="10" customWidth="1"/>
    <col min="11324" max="11328" width="6.7109375" style="10" customWidth="1"/>
    <col min="11329" max="11329" width="0" style="10" hidden="1" customWidth="1"/>
    <col min="11330" max="11330" width="4.85546875" style="10" customWidth="1"/>
    <col min="11331" max="11338" width="4.140625" style="10" customWidth="1"/>
    <col min="11339" max="11557" width="9.140625" style="10"/>
    <col min="11558" max="11558" width="8.85546875" style="10" customWidth="1"/>
    <col min="11559" max="11565" width="4.140625" style="10" customWidth="1"/>
    <col min="11566" max="11566" width="7.85546875" style="10" customWidth="1"/>
    <col min="11567" max="11567" width="11.28515625" style="10" customWidth="1"/>
    <col min="11568" max="11572" width="2.140625" style="10" customWidth="1"/>
    <col min="11573" max="11573" width="0" style="10" hidden="1" customWidth="1"/>
    <col min="11574" max="11574" width="4.7109375" style="10" customWidth="1"/>
    <col min="11575" max="11575" width="3.85546875" style="10" customWidth="1"/>
    <col min="11576" max="11576" width="0" style="10" hidden="1" customWidth="1"/>
    <col min="11577" max="11577" width="4.85546875" style="10" customWidth="1"/>
    <col min="11578" max="11579" width="5.140625" style="10" customWidth="1"/>
    <col min="11580" max="11584" width="6.7109375" style="10" customWidth="1"/>
    <col min="11585" max="11585" width="0" style="10" hidden="1" customWidth="1"/>
    <col min="11586" max="11586" width="4.85546875" style="10" customWidth="1"/>
    <col min="11587" max="11594" width="4.140625" style="10" customWidth="1"/>
    <col min="11595" max="11813" width="9.140625" style="10"/>
    <col min="11814" max="11814" width="8.85546875" style="10" customWidth="1"/>
    <col min="11815" max="11821" width="4.140625" style="10" customWidth="1"/>
    <col min="11822" max="11822" width="7.85546875" style="10" customWidth="1"/>
    <col min="11823" max="11823" width="11.28515625" style="10" customWidth="1"/>
    <col min="11824" max="11828" width="2.140625" style="10" customWidth="1"/>
    <col min="11829" max="11829" width="0" style="10" hidden="1" customWidth="1"/>
    <col min="11830" max="11830" width="4.7109375" style="10" customWidth="1"/>
    <col min="11831" max="11831" width="3.85546875" style="10" customWidth="1"/>
    <col min="11832" max="11832" width="0" style="10" hidden="1" customWidth="1"/>
    <col min="11833" max="11833" width="4.85546875" style="10" customWidth="1"/>
    <col min="11834" max="11835" width="5.140625" style="10" customWidth="1"/>
    <col min="11836" max="11840" width="6.7109375" style="10" customWidth="1"/>
    <col min="11841" max="11841" width="0" style="10" hidden="1" customWidth="1"/>
    <col min="11842" max="11842" width="4.85546875" style="10" customWidth="1"/>
    <col min="11843" max="11850" width="4.140625" style="10" customWidth="1"/>
    <col min="11851" max="12069" width="9.140625" style="10"/>
    <col min="12070" max="12070" width="8.85546875" style="10" customWidth="1"/>
    <col min="12071" max="12077" width="4.140625" style="10" customWidth="1"/>
    <col min="12078" max="12078" width="7.85546875" style="10" customWidth="1"/>
    <col min="12079" max="12079" width="11.28515625" style="10" customWidth="1"/>
    <col min="12080" max="12084" width="2.140625" style="10" customWidth="1"/>
    <col min="12085" max="12085" width="0" style="10" hidden="1" customWidth="1"/>
    <col min="12086" max="12086" width="4.7109375" style="10" customWidth="1"/>
    <col min="12087" max="12087" width="3.85546875" style="10" customWidth="1"/>
    <col min="12088" max="12088" width="0" style="10" hidden="1" customWidth="1"/>
    <col min="12089" max="12089" width="4.85546875" style="10" customWidth="1"/>
    <col min="12090" max="12091" width="5.140625" style="10" customWidth="1"/>
    <col min="12092" max="12096" width="6.7109375" style="10" customWidth="1"/>
    <col min="12097" max="12097" width="0" style="10" hidden="1" customWidth="1"/>
    <col min="12098" max="12098" width="4.85546875" style="10" customWidth="1"/>
    <col min="12099" max="12106" width="4.140625" style="10" customWidth="1"/>
    <col min="12107" max="12325" width="9.140625" style="10"/>
    <col min="12326" max="12326" width="8.85546875" style="10" customWidth="1"/>
    <col min="12327" max="12333" width="4.140625" style="10" customWidth="1"/>
    <col min="12334" max="12334" width="7.85546875" style="10" customWidth="1"/>
    <col min="12335" max="12335" width="11.28515625" style="10" customWidth="1"/>
    <col min="12336" max="12340" width="2.140625" style="10" customWidth="1"/>
    <col min="12341" max="12341" width="0" style="10" hidden="1" customWidth="1"/>
    <col min="12342" max="12342" width="4.7109375" style="10" customWidth="1"/>
    <col min="12343" max="12343" width="3.85546875" style="10" customWidth="1"/>
    <col min="12344" max="12344" width="0" style="10" hidden="1" customWidth="1"/>
    <col min="12345" max="12345" width="4.85546875" style="10" customWidth="1"/>
    <col min="12346" max="12347" width="5.140625" style="10" customWidth="1"/>
    <col min="12348" max="12352" width="6.7109375" style="10" customWidth="1"/>
    <col min="12353" max="12353" width="0" style="10" hidden="1" customWidth="1"/>
    <col min="12354" max="12354" width="4.85546875" style="10" customWidth="1"/>
    <col min="12355" max="12362" width="4.140625" style="10" customWidth="1"/>
    <col min="12363" max="12581" width="9.140625" style="10"/>
    <col min="12582" max="12582" width="8.85546875" style="10" customWidth="1"/>
    <col min="12583" max="12589" width="4.140625" style="10" customWidth="1"/>
    <col min="12590" max="12590" width="7.85546875" style="10" customWidth="1"/>
    <col min="12591" max="12591" width="11.28515625" style="10" customWidth="1"/>
    <col min="12592" max="12596" width="2.140625" style="10" customWidth="1"/>
    <col min="12597" max="12597" width="0" style="10" hidden="1" customWidth="1"/>
    <col min="12598" max="12598" width="4.7109375" style="10" customWidth="1"/>
    <col min="12599" max="12599" width="3.85546875" style="10" customWidth="1"/>
    <col min="12600" max="12600" width="0" style="10" hidden="1" customWidth="1"/>
    <col min="12601" max="12601" width="4.85546875" style="10" customWidth="1"/>
    <col min="12602" max="12603" width="5.140625" style="10" customWidth="1"/>
    <col min="12604" max="12608" width="6.7109375" style="10" customWidth="1"/>
    <col min="12609" max="12609" width="0" style="10" hidden="1" customWidth="1"/>
    <col min="12610" max="12610" width="4.85546875" style="10" customWidth="1"/>
    <col min="12611" max="12618" width="4.140625" style="10" customWidth="1"/>
    <col min="12619" max="12837" width="9.140625" style="10"/>
    <col min="12838" max="12838" width="8.85546875" style="10" customWidth="1"/>
    <col min="12839" max="12845" width="4.140625" style="10" customWidth="1"/>
    <col min="12846" max="12846" width="7.85546875" style="10" customWidth="1"/>
    <col min="12847" max="12847" width="11.28515625" style="10" customWidth="1"/>
    <col min="12848" max="12852" width="2.140625" style="10" customWidth="1"/>
    <col min="12853" max="12853" width="0" style="10" hidden="1" customWidth="1"/>
    <col min="12854" max="12854" width="4.7109375" style="10" customWidth="1"/>
    <col min="12855" max="12855" width="3.85546875" style="10" customWidth="1"/>
    <col min="12856" max="12856" width="0" style="10" hidden="1" customWidth="1"/>
    <col min="12857" max="12857" width="4.85546875" style="10" customWidth="1"/>
    <col min="12858" max="12859" width="5.140625" style="10" customWidth="1"/>
    <col min="12860" max="12864" width="6.7109375" style="10" customWidth="1"/>
    <col min="12865" max="12865" width="0" style="10" hidden="1" customWidth="1"/>
    <col min="12866" max="12866" width="4.85546875" style="10" customWidth="1"/>
    <col min="12867" max="12874" width="4.140625" style="10" customWidth="1"/>
    <col min="12875" max="13093" width="9.140625" style="10"/>
    <col min="13094" max="13094" width="8.85546875" style="10" customWidth="1"/>
    <col min="13095" max="13101" width="4.140625" style="10" customWidth="1"/>
    <col min="13102" max="13102" width="7.85546875" style="10" customWidth="1"/>
    <col min="13103" max="13103" width="11.28515625" style="10" customWidth="1"/>
    <col min="13104" max="13108" width="2.140625" style="10" customWidth="1"/>
    <col min="13109" max="13109" width="0" style="10" hidden="1" customWidth="1"/>
    <col min="13110" max="13110" width="4.7109375" style="10" customWidth="1"/>
    <col min="13111" max="13111" width="3.85546875" style="10" customWidth="1"/>
    <col min="13112" max="13112" width="0" style="10" hidden="1" customWidth="1"/>
    <col min="13113" max="13113" width="4.85546875" style="10" customWidth="1"/>
    <col min="13114" max="13115" width="5.140625" style="10" customWidth="1"/>
    <col min="13116" max="13120" width="6.7109375" style="10" customWidth="1"/>
    <col min="13121" max="13121" width="0" style="10" hidden="1" customWidth="1"/>
    <col min="13122" max="13122" width="4.85546875" style="10" customWidth="1"/>
    <col min="13123" max="13130" width="4.140625" style="10" customWidth="1"/>
    <col min="13131" max="13349" width="9.140625" style="10"/>
    <col min="13350" max="13350" width="8.85546875" style="10" customWidth="1"/>
    <col min="13351" max="13357" width="4.140625" style="10" customWidth="1"/>
    <col min="13358" max="13358" width="7.85546875" style="10" customWidth="1"/>
    <col min="13359" max="13359" width="11.28515625" style="10" customWidth="1"/>
    <col min="13360" max="13364" width="2.140625" style="10" customWidth="1"/>
    <col min="13365" max="13365" width="0" style="10" hidden="1" customWidth="1"/>
    <col min="13366" max="13366" width="4.7109375" style="10" customWidth="1"/>
    <col min="13367" max="13367" width="3.85546875" style="10" customWidth="1"/>
    <col min="13368" max="13368" width="0" style="10" hidden="1" customWidth="1"/>
    <col min="13369" max="13369" width="4.85546875" style="10" customWidth="1"/>
    <col min="13370" max="13371" width="5.140625" style="10" customWidth="1"/>
    <col min="13372" max="13376" width="6.7109375" style="10" customWidth="1"/>
    <col min="13377" max="13377" width="0" style="10" hidden="1" customWidth="1"/>
    <col min="13378" max="13378" width="4.85546875" style="10" customWidth="1"/>
    <col min="13379" max="13386" width="4.140625" style="10" customWidth="1"/>
    <col min="13387" max="13605" width="9.140625" style="10"/>
    <col min="13606" max="13606" width="8.85546875" style="10" customWidth="1"/>
    <col min="13607" max="13613" width="4.140625" style="10" customWidth="1"/>
    <col min="13614" max="13614" width="7.85546875" style="10" customWidth="1"/>
    <col min="13615" max="13615" width="11.28515625" style="10" customWidth="1"/>
    <col min="13616" max="13620" width="2.140625" style="10" customWidth="1"/>
    <col min="13621" max="13621" width="0" style="10" hidden="1" customWidth="1"/>
    <col min="13622" max="13622" width="4.7109375" style="10" customWidth="1"/>
    <col min="13623" max="13623" width="3.85546875" style="10" customWidth="1"/>
    <col min="13624" max="13624" width="0" style="10" hidden="1" customWidth="1"/>
    <col min="13625" max="13625" width="4.85546875" style="10" customWidth="1"/>
    <col min="13626" max="13627" width="5.140625" style="10" customWidth="1"/>
    <col min="13628" max="13632" width="6.7109375" style="10" customWidth="1"/>
    <col min="13633" max="13633" width="0" style="10" hidden="1" customWidth="1"/>
    <col min="13634" max="13634" width="4.85546875" style="10" customWidth="1"/>
    <col min="13635" max="13642" width="4.140625" style="10" customWidth="1"/>
    <col min="13643" max="13861" width="9.140625" style="10"/>
    <col min="13862" max="13862" width="8.85546875" style="10" customWidth="1"/>
    <col min="13863" max="13869" width="4.140625" style="10" customWidth="1"/>
    <col min="13870" max="13870" width="7.85546875" style="10" customWidth="1"/>
    <col min="13871" max="13871" width="11.28515625" style="10" customWidth="1"/>
    <col min="13872" max="13876" width="2.140625" style="10" customWidth="1"/>
    <col min="13877" max="13877" width="0" style="10" hidden="1" customWidth="1"/>
    <col min="13878" max="13878" width="4.7109375" style="10" customWidth="1"/>
    <col min="13879" max="13879" width="3.85546875" style="10" customWidth="1"/>
    <col min="13880" max="13880" width="0" style="10" hidden="1" customWidth="1"/>
    <col min="13881" max="13881" width="4.85546875" style="10" customWidth="1"/>
    <col min="13882" max="13883" width="5.140625" style="10" customWidth="1"/>
    <col min="13884" max="13888" width="6.7109375" style="10" customWidth="1"/>
    <col min="13889" max="13889" width="0" style="10" hidden="1" customWidth="1"/>
    <col min="13890" max="13890" width="4.85546875" style="10" customWidth="1"/>
    <col min="13891" max="13898" width="4.140625" style="10" customWidth="1"/>
    <col min="13899" max="14117" width="9.140625" style="10"/>
    <col min="14118" max="14118" width="8.85546875" style="10" customWidth="1"/>
    <col min="14119" max="14125" width="4.140625" style="10" customWidth="1"/>
    <col min="14126" max="14126" width="7.85546875" style="10" customWidth="1"/>
    <col min="14127" max="14127" width="11.28515625" style="10" customWidth="1"/>
    <col min="14128" max="14132" width="2.140625" style="10" customWidth="1"/>
    <col min="14133" max="14133" width="0" style="10" hidden="1" customWidth="1"/>
    <col min="14134" max="14134" width="4.7109375" style="10" customWidth="1"/>
    <col min="14135" max="14135" width="3.85546875" style="10" customWidth="1"/>
    <col min="14136" max="14136" width="0" style="10" hidden="1" customWidth="1"/>
    <col min="14137" max="14137" width="4.85546875" style="10" customWidth="1"/>
    <col min="14138" max="14139" width="5.140625" style="10" customWidth="1"/>
    <col min="14140" max="14144" width="6.7109375" style="10" customWidth="1"/>
    <col min="14145" max="14145" width="0" style="10" hidden="1" customWidth="1"/>
    <col min="14146" max="14146" width="4.85546875" style="10" customWidth="1"/>
    <col min="14147" max="14154" width="4.140625" style="10" customWidth="1"/>
    <col min="14155" max="14373" width="9.140625" style="10"/>
    <col min="14374" max="14374" width="8.85546875" style="10" customWidth="1"/>
    <col min="14375" max="14381" width="4.140625" style="10" customWidth="1"/>
    <col min="14382" max="14382" width="7.85546875" style="10" customWidth="1"/>
    <col min="14383" max="14383" width="11.28515625" style="10" customWidth="1"/>
    <col min="14384" max="14388" width="2.140625" style="10" customWidth="1"/>
    <col min="14389" max="14389" width="0" style="10" hidden="1" customWidth="1"/>
    <col min="14390" max="14390" width="4.7109375" style="10" customWidth="1"/>
    <col min="14391" max="14391" width="3.85546875" style="10" customWidth="1"/>
    <col min="14392" max="14392" width="0" style="10" hidden="1" customWidth="1"/>
    <col min="14393" max="14393" width="4.85546875" style="10" customWidth="1"/>
    <col min="14394" max="14395" width="5.140625" style="10" customWidth="1"/>
    <col min="14396" max="14400" width="6.7109375" style="10" customWidth="1"/>
    <col min="14401" max="14401" width="0" style="10" hidden="1" customWidth="1"/>
    <col min="14402" max="14402" width="4.85546875" style="10" customWidth="1"/>
    <col min="14403" max="14410" width="4.140625" style="10" customWidth="1"/>
    <col min="14411" max="14629" width="9.140625" style="10"/>
    <col min="14630" max="14630" width="8.85546875" style="10" customWidth="1"/>
    <col min="14631" max="14637" width="4.140625" style="10" customWidth="1"/>
    <col min="14638" max="14638" width="7.85546875" style="10" customWidth="1"/>
    <col min="14639" max="14639" width="11.28515625" style="10" customWidth="1"/>
    <col min="14640" max="14644" width="2.140625" style="10" customWidth="1"/>
    <col min="14645" max="14645" width="0" style="10" hidden="1" customWidth="1"/>
    <col min="14646" max="14646" width="4.7109375" style="10" customWidth="1"/>
    <col min="14647" max="14647" width="3.85546875" style="10" customWidth="1"/>
    <col min="14648" max="14648" width="0" style="10" hidden="1" customWidth="1"/>
    <col min="14649" max="14649" width="4.85546875" style="10" customWidth="1"/>
    <col min="14650" max="14651" width="5.140625" style="10" customWidth="1"/>
    <col min="14652" max="14656" width="6.7109375" style="10" customWidth="1"/>
    <col min="14657" max="14657" width="0" style="10" hidden="1" customWidth="1"/>
    <col min="14658" max="14658" width="4.85546875" style="10" customWidth="1"/>
    <col min="14659" max="14666" width="4.140625" style="10" customWidth="1"/>
    <col min="14667" max="14885" width="9.140625" style="10"/>
    <col min="14886" max="14886" width="8.85546875" style="10" customWidth="1"/>
    <col min="14887" max="14893" width="4.140625" style="10" customWidth="1"/>
    <col min="14894" max="14894" width="7.85546875" style="10" customWidth="1"/>
    <col min="14895" max="14895" width="11.28515625" style="10" customWidth="1"/>
    <col min="14896" max="14900" width="2.140625" style="10" customWidth="1"/>
    <col min="14901" max="14901" width="0" style="10" hidden="1" customWidth="1"/>
    <col min="14902" max="14902" width="4.7109375" style="10" customWidth="1"/>
    <col min="14903" max="14903" width="3.85546875" style="10" customWidth="1"/>
    <col min="14904" max="14904" width="0" style="10" hidden="1" customWidth="1"/>
    <col min="14905" max="14905" width="4.85546875" style="10" customWidth="1"/>
    <col min="14906" max="14907" width="5.140625" style="10" customWidth="1"/>
    <col min="14908" max="14912" width="6.7109375" style="10" customWidth="1"/>
    <col min="14913" max="14913" width="0" style="10" hidden="1" customWidth="1"/>
    <col min="14914" max="14914" width="4.85546875" style="10" customWidth="1"/>
    <col min="14915" max="14922" width="4.140625" style="10" customWidth="1"/>
    <col min="14923" max="15141" width="9.140625" style="10"/>
    <col min="15142" max="15142" width="8.85546875" style="10" customWidth="1"/>
    <col min="15143" max="15149" width="4.140625" style="10" customWidth="1"/>
    <col min="15150" max="15150" width="7.85546875" style="10" customWidth="1"/>
    <col min="15151" max="15151" width="11.28515625" style="10" customWidth="1"/>
    <col min="15152" max="15156" width="2.140625" style="10" customWidth="1"/>
    <col min="15157" max="15157" width="0" style="10" hidden="1" customWidth="1"/>
    <col min="15158" max="15158" width="4.7109375" style="10" customWidth="1"/>
    <col min="15159" max="15159" width="3.85546875" style="10" customWidth="1"/>
    <col min="15160" max="15160" width="0" style="10" hidden="1" customWidth="1"/>
    <col min="15161" max="15161" width="4.85546875" style="10" customWidth="1"/>
    <col min="15162" max="15163" width="5.140625" style="10" customWidth="1"/>
    <col min="15164" max="15168" width="6.7109375" style="10" customWidth="1"/>
    <col min="15169" max="15169" width="0" style="10" hidden="1" customWidth="1"/>
    <col min="15170" max="15170" width="4.85546875" style="10" customWidth="1"/>
    <col min="15171" max="15178" width="4.140625" style="10" customWidth="1"/>
    <col min="15179" max="15397" width="9.140625" style="10"/>
    <col min="15398" max="15398" width="8.85546875" style="10" customWidth="1"/>
    <col min="15399" max="15405" width="4.140625" style="10" customWidth="1"/>
    <col min="15406" max="15406" width="7.85546875" style="10" customWidth="1"/>
    <col min="15407" max="15407" width="11.28515625" style="10" customWidth="1"/>
    <col min="15408" max="15412" width="2.140625" style="10" customWidth="1"/>
    <col min="15413" max="15413" width="0" style="10" hidden="1" customWidth="1"/>
    <col min="15414" max="15414" width="4.7109375" style="10" customWidth="1"/>
    <col min="15415" max="15415" width="3.85546875" style="10" customWidth="1"/>
    <col min="15416" max="15416" width="0" style="10" hidden="1" customWidth="1"/>
    <col min="15417" max="15417" width="4.85546875" style="10" customWidth="1"/>
    <col min="15418" max="15419" width="5.140625" style="10" customWidth="1"/>
    <col min="15420" max="15424" width="6.7109375" style="10" customWidth="1"/>
    <col min="15425" max="15425" width="0" style="10" hidden="1" customWidth="1"/>
    <col min="15426" max="15426" width="4.85546875" style="10" customWidth="1"/>
    <col min="15427" max="15434" width="4.140625" style="10" customWidth="1"/>
    <col min="15435" max="15653" width="9.140625" style="10"/>
    <col min="15654" max="15654" width="8.85546875" style="10" customWidth="1"/>
    <col min="15655" max="15661" width="4.140625" style="10" customWidth="1"/>
    <col min="15662" max="15662" width="7.85546875" style="10" customWidth="1"/>
    <col min="15663" max="15663" width="11.28515625" style="10" customWidth="1"/>
    <col min="15664" max="15668" width="2.140625" style="10" customWidth="1"/>
    <col min="15669" max="15669" width="0" style="10" hidden="1" customWidth="1"/>
    <col min="15670" max="15670" width="4.7109375" style="10" customWidth="1"/>
    <col min="15671" max="15671" width="3.85546875" style="10" customWidth="1"/>
    <col min="15672" max="15672" width="0" style="10" hidden="1" customWidth="1"/>
    <col min="15673" max="15673" width="4.85546875" style="10" customWidth="1"/>
    <col min="15674" max="15675" width="5.140625" style="10" customWidth="1"/>
    <col min="15676" max="15680" width="6.7109375" style="10" customWidth="1"/>
    <col min="15681" max="15681" width="0" style="10" hidden="1" customWidth="1"/>
    <col min="15682" max="15682" width="4.85546875" style="10" customWidth="1"/>
    <col min="15683" max="15690" width="4.140625" style="10" customWidth="1"/>
    <col min="15691" max="15909" width="9.140625" style="10"/>
    <col min="15910" max="15910" width="8.85546875" style="10" customWidth="1"/>
    <col min="15911" max="15917" width="4.140625" style="10" customWidth="1"/>
    <col min="15918" max="15918" width="7.85546875" style="10" customWidth="1"/>
    <col min="15919" max="15919" width="11.28515625" style="10" customWidth="1"/>
    <col min="15920" max="15924" width="2.140625" style="10" customWidth="1"/>
    <col min="15925" max="15925" width="0" style="10" hidden="1" customWidth="1"/>
    <col min="15926" max="15926" width="4.7109375" style="10" customWidth="1"/>
    <col min="15927" max="15927" width="3.85546875" style="10" customWidth="1"/>
    <col min="15928" max="15928" width="0" style="10" hidden="1" customWidth="1"/>
    <col min="15929" max="15929" width="4.85546875" style="10" customWidth="1"/>
    <col min="15930" max="15931" width="5.140625" style="10" customWidth="1"/>
    <col min="15932" max="15936" width="6.7109375" style="10" customWidth="1"/>
    <col min="15937" max="15937" width="0" style="10" hidden="1" customWidth="1"/>
    <col min="15938" max="15938" width="4.85546875" style="10" customWidth="1"/>
    <col min="15939" max="15946" width="4.140625" style="10" customWidth="1"/>
    <col min="15947" max="16165" width="9.140625" style="10"/>
    <col min="16166" max="16166" width="8.85546875" style="10" customWidth="1"/>
    <col min="16167" max="16173" width="4.140625" style="10" customWidth="1"/>
    <col min="16174" max="16174" width="7.85546875" style="10" customWidth="1"/>
    <col min="16175" max="16175" width="11.28515625" style="10" customWidth="1"/>
    <col min="16176" max="16180" width="2.140625" style="10" customWidth="1"/>
    <col min="16181" max="16181" width="0" style="10" hidden="1" customWidth="1"/>
    <col min="16182" max="16182" width="4.7109375" style="10" customWidth="1"/>
    <col min="16183" max="16183" width="3.85546875" style="10" customWidth="1"/>
    <col min="16184" max="16184" width="0" style="10" hidden="1" customWidth="1"/>
    <col min="16185" max="16185" width="4.85546875" style="10" customWidth="1"/>
    <col min="16186" max="16187" width="5.140625" style="10" customWidth="1"/>
    <col min="16188" max="16192" width="6.7109375" style="10" customWidth="1"/>
    <col min="16193" max="16193" width="0" style="10" hidden="1" customWidth="1"/>
    <col min="16194" max="16194" width="4.85546875" style="10" customWidth="1"/>
    <col min="16195" max="16202" width="4.140625" style="10" customWidth="1"/>
    <col min="16203" max="16384" width="9.140625" style="10"/>
  </cols>
  <sheetData>
    <row r="1" spans="1:77" x14ac:dyDescent="0.2">
      <c r="B1" s="233"/>
      <c r="AP1" s="24"/>
    </row>
    <row r="2" spans="1:77" ht="13.5" thickBot="1" x14ac:dyDescent="0.25">
      <c r="A2" s="559" t="s">
        <v>58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559"/>
      <c r="T2" s="559"/>
      <c r="U2" s="559"/>
      <c r="V2" s="559"/>
      <c r="W2" s="559"/>
      <c r="X2" s="559"/>
      <c r="Y2" s="559"/>
      <c r="Z2" s="559"/>
      <c r="AA2" s="559"/>
      <c r="AB2" s="559"/>
      <c r="AC2" s="559"/>
      <c r="AD2" s="559"/>
      <c r="AE2" s="559"/>
      <c r="AF2" s="559"/>
      <c r="AG2" s="559"/>
      <c r="AH2" s="559"/>
      <c r="AI2" s="559"/>
      <c r="AJ2" s="559"/>
      <c r="AK2" s="559"/>
      <c r="AL2" s="559"/>
      <c r="AM2" s="559"/>
      <c r="AN2" s="559"/>
      <c r="AO2" s="559"/>
      <c r="AP2" s="559"/>
      <c r="AQ2" s="559"/>
      <c r="AR2" s="559"/>
      <c r="AS2" s="559"/>
      <c r="AT2" s="559"/>
      <c r="AU2" s="559"/>
      <c r="AV2" s="559"/>
      <c r="AW2" s="559"/>
      <c r="AX2" s="559"/>
      <c r="AY2" s="559"/>
      <c r="AZ2" s="559"/>
      <c r="BA2" s="559"/>
      <c r="BB2" s="559"/>
      <c r="BC2" s="27"/>
      <c r="BD2" s="28"/>
      <c r="BE2" s="28"/>
      <c r="BF2" s="28"/>
      <c r="BG2" s="28"/>
      <c r="BH2" s="10"/>
      <c r="BI2" s="29"/>
      <c r="BJ2" s="10"/>
      <c r="BK2" s="10"/>
      <c r="BL2" s="10"/>
      <c r="BM2" s="10"/>
    </row>
    <row r="3" spans="1:77" s="30" customFormat="1" ht="13.5" customHeight="1" x14ac:dyDescent="0.25">
      <c r="A3" s="560" t="s">
        <v>2</v>
      </c>
      <c r="B3" s="400" t="s">
        <v>3</v>
      </c>
      <c r="C3" s="400"/>
      <c r="D3" s="400"/>
      <c r="E3" s="400"/>
      <c r="F3" s="400"/>
      <c r="G3" s="400"/>
      <c r="H3" s="400"/>
      <c r="I3" s="400"/>
      <c r="J3" s="400" t="s">
        <v>4</v>
      </c>
      <c r="K3" s="400"/>
      <c r="L3" s="400"/>
      <c r="M3" s="400" t="s">
        <v>5</v>
      </c>
      <c r="N3" s="400"/>
      <c r="O3" s="400"/>
      <c r="P3" s="400"/>
      <c r="Q3" s="400"/>
      <c r="R3" s="400"/>
      <c r="S3" s="400"/>
      <c r="T3" s="400"/>
      <c r="U3" s="400"/>
      <c r="V3" s="400" t="s">
        <v>6</v>
      </c>
      <c r="W3" s="400"/>
      <c r="X3" s="400"/>
      <c r="Y3" s="400"/>
      <c r="Z3" s="400" t="s">
        <v>62</v>
      </c>
      <c r="AA3" s="400"/>
      <c r="AB3" s="400"/>
      <c r="AC3" s="400"/>
      <c r="AD3" s="400"/>
      <c r="AE3" s="400" t="s">
        <v>7</v>
      </c>
      <c r="AF3" s="400"/>
      <c r="AG3" s="400"/>
      <c r="AH3" s="400"/>
      <c r="AI3" s="400" t="s">
        <v>8</v>
      </c>
      <c r="AJ3" s="404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 s="27"/>
      <c r="BD3" s="28"/>
      <c r="BE3" s="28"/>
      <c r="BF3" s="28"/>
      <c r="BG3" s="28"/>
      <c r="BH3" s="10"/>
      <c r="BI3" s="29"/>
      <c r="BJ3" s="10"/>
      <c r="BK3" s="10"/>
      <c r="BL3" s="10"/>
      <c r="BM3" s="10"/>
      <c r="BN3" s="10"/>
    </row>
    <row r="4" spans="1:77" s="30" customFormat="1" ht="20.25" customHeight="1" x14ac:dyDescent="0.25">
      <c r="A4" s="561"/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1"/>
      <c r="Z4" s="401"/>
      <c r="AA4" s="401"/>
      <c r="AB4" s="401"/>
      <c r="AC4" s="401"/>
      <c r="AD4" s="401"/>
      <c r="AE4" s="401"/>
      <c r="AF4" s="401"/>
      <c r="AG4" s="401"/>
      <c r="AH4" s="401"/>
      <c r="AI4" s="401"/>
      <c r="AJ4" s="405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 s="27"/>
      <c r="BD4" s="28"/>
      <c r="BE4" s="28"/>
      <c r="BF4" s="28"/>
      <c r="BG4" s="28"/>
      <c r="BH4" s="10"/>
      <c r="BI4" s="29"/>
      <c r="BJ4" s="10"/>
      <c r="BK4" s="10"/>
      <c r="BL4" s="10"/>
      <c r="BM4" s="10"/>
      <c r="BN4" s="10"/>
    </row>
    <row r="5" spans="1:77" ht="15" x14ac:dyDescent="0.25">
      <c r="A5" s="31">
        <v>1</v>
      </c>
      <c r="B5" s="402">
        <v>2</v>
      </c>
      <c r="C5" s="402"/>
      <c r="D5" s="402"/>
      <c r="E5" s="402"/>
      <c r="F5" s="402"/>
      <c r="G5" s="402"/>
      <c r="H5" s="402"/>
      <c r="I5" s="402"/>
      <c r="J5" s="402">
        <v>3</v>
      </c>
      <c r="K5" s="402"/>
      <c r="L5" s="402"/>
      <c r="M5" s="402">
        <v>4</v>
      </c>
      <c r="N5" s="402"/>
      <c r="O5" s="402"/>
      <c r="P5" s="402"/>
      <c r="Q5" s="402"/>
      <c r="R5" s="402"/>
      <c r="S5" s="402"/>
      <c r="T5" s="402"/>
      <c r="U5" s="402"/>
      <c r="V5" s="402">
        <v>5</v>
      </c>
      <c r="W5" s="402"/>
      <c r="X5" s="402"/>
      <c r="Y5" s="402"/>
      <c r="Z5" s="402">
        <v>6</v>
      </c>
      <c r="AA5" s="402"/>
      <c r="AB5" s="402"/>
      <c r="AC5" s="402"/>
      <c r="AD5" s="402"/>
      <c r="AE5" s="402">
        <v>7</v>
      </c>
      <c r="AF5" s="402"/>
      <c r="AG5" s="402"/>
      <c r="AH5" s="402"/>
      <c r="AI5" s="402">
        <v>8</v>
      </c>
      <c r="AJ5" s="406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 s="27"/>
      <c r="BD5" s="28"/>
      <c r="BE5" s="28"/>
      <c r="BF5" s="28"/>
      <c r="BG5" s="28"/>
      <c r="BH5" s="10"/>
      <c r="BI5" s="29"/>
      <c r="BJ5" s="10"/>
      <c r="BK5" s="10"/>
      <c r="BL5" s="10"/>
      <c r="BM5" s="10"/>
    </row>
    <row r="6" spans="1:77" ht="15" x14ac:dyDescent="0.25">
      <c r="A6" s="32" t="s">
        <v>9</v>
      </c>
      <c r="B6" s="402">
        <f>(AD99+AJ99)/36</f>
        <v>39</v>
      </c>
      <c r="C6" s="402"/>
      <c r="D6" s="402"/>
      <c r="E6" s="402"/>
      <c r="F6" s="402"/>
      <c r="G6" s="402"/>
      <c r="H6" s="402"/>
      <c r="I6" s="402"/>
      <c r="J6" s="402">
        <f>(AD100+AJ100)/36</f>
        <v>0</v>
      </c>
      <c r="K6" s="402"/>
      <c r="L6" s="402"/>
      <c r="M6" s="402">
        <f>(AD101+AJ101)/36</f>
        <v>0</v>
      </c>
      <c r="N6" s="402"/>
      <c r="O6" s="402"/>
      <c r="P6" s="402"/>
      <c r="Q6" s="402"/>
      <c r="R6" s="402"/>
      <c r="S6" s="402"/>
      <c r="T6" s="402"/>
      <c r="U6" s="402"/>
      <c r="V6" s="402">
        <f>(AD102+AJ102)/36</f>
        <v>2</v>
      </c>
      <c r="W6" s="402"/>
      <c r="X6" s="402"/>
      <c r="Y6" s="402"/>
      <c r="Z6" s="402">
        <f>(AD103+AJ103)/36</f>
        <v>0</v>
      </c>
      <c r="AA6" s="402"/>
      <c r="AB6" s="402"/>
      <c r="AC6" s="402"/>
      <c r="AD6" s="402"/>
      <c r="AE6" s="402">
        <v>11</v>
      </c>
      <c r="AF6" s="402"/>
      <c r="AG6" s="402"/>
      <c r="AH6" s="402"/>
      <c r="AI6" s="402">
        <f>SUM(B6:AH6)</f>
        <v>52</v>
      </c>
      <c r="AJ6" s="40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 s="27"/>
      <c r="BD6" s="28"/>
      <c r="BE6" s="28"/>
      <c r="BF6" s="28"/>
      <c r="BG6" s="28"/>
      <c r="BH6" s="10"/>
      <c r="BI6" s="29"/>
      <c r="BJ6" s="10"/>
      <c r="BK6" s="10"/>
      <c r="BL6" s="10"/>
      <c r="BM6" s="10"/>
    </row>
    <row r="7" spans="1:77" ht="15" x14ac:dyDescent="0.25">
      <c r="A7" s="32" t="s">
        <v>10</v>
      </c>
      <c r="B7" s="402">
        <f>(AP99+AV99)/36</f>
        <v>34</v>
      </c>
      <c r="C7" s="402"/>
      <c r="D7" s="402"/>
      <c r="E7" s="402"/>
      <c r="F7" s="402"/>
      <c r="G7" s="402"/>
      <c r="H7" s="402"/>
      <c r="I7" s="402"/>
      <c r="J7" s="402">
        <f>(AP100+AV100)/36</f>
        <v>2</v>
      </c>
      <c r="K7" s="402"/>
      <c r="L7" s="402"/>
      <c r="M7" s="402">
        <f>(AP101+AV101)/36</f>
        <v>3</v>
      </c>
      <c r="N7" s="402"/>
      <c r="O7" s="402"/>
      <c r="P7" s="402"/>
      <c r="Q7" s="402"/>
      <c r="R7" s="402"/>
      <c r="S7" s="402"/>
      <c r="T7" s="402"/>
      <c r="U7" s="402"/>
      <c r="V7" s="402">
        <f>(AP102+AV102)/36</f>
        <v>2</v>
      </c>
      <c r="W7" s="402"/>
      <c r="X7" s="402"/>
      <c r="Y7" s="402"/>
      <c r="Z7" s="402">
        <f>(AP103+AV103)/36</f>
        <v>0</v>
      </c>
      <c r="AA7" s="402"/>
      <c r="AB7" s="402"/>
      <c r="AC7" s="402"/>
      <c r="AD7" s="402"/>
      <c r="AE7" s="402">
        <v>11</v>
      </c>
      <c r="AF7" s="402"/>
      <c r="AG7" s="402"/>
      <c r="AH7" s="402"/>
      <c r="AI7" s="402">
        <f t="shared" ref="AI7:AI9" si="0">SUM(B7:AH7)</f>
        <v>52</v>
      </c>
      <c r="AJ7" s="406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 s="27"/>
      <c r="BD7" s="28"/>
      <c r="BE7" s="28"/>
      <c r="BF7" s="28"/>
      <c r="BG7" s="28"/>
      <c r="BH7" s="10"/>
      <c r="BI7" s="29"/>
      <c r="BJ7" s="10"/>
      <c r="BK7" s="10"/>
      <c r="BL7" s="10"/>
      <c r="BM7" s="10"/>
    </row>
    <row r="8" spans="1:77" ht="15" x14ac:dyDescent="0.25">
      <c r="A8" s="32" t="s">
        <v>11</v>
      </c>
      <c r="B8" s="402">
        <f>(BB99+BH99)/36</f>
        <v>32</v>
      </c>
      <c r="C8" s="402"/>
      <c r="D8" s="402"/>
      <c r="E8" s="402"/>
      <c r="F8" s="402"/>
      <c r="G8" s="402"/>
      <c r="H8" s="402"/>
      <c r="I8" s="402"/>
      <c r="J8" s="402">
        <f>(BB100+BH100)/36</f>
        <v>3</v>
      </c>
      <c r="K8" s="402"/>
      <c r="L8" s="402"/>
      <c r="M8" s="402">
        <f>(BB101+BH101)/36</f>
        <v>5</v>
      </c>
      <c r="N8" s="402"/>
      <c r="O8" s="402"/>
      <c r="P8" s="402"/>
      <c r="Q8" s="402"/>
      <c r="R8" s="402"/>
      <c r="S8" s="402"/>
      <c r="T8" s="402"/>
      <c r="U8" s="402"/>
      <c r="V8" s="402">
        <f>(BB102+BH102)/36</f>
        <v>2</v>
      </c>
      <c r="W8" s="402"/>
      <c r="X8" s="402"/>
      <c r="Y8" s="402"/>
      <c r="Z8" s="402">
        <f>(BB103+BH103)/36</f>
        <v>0</v>
      </c>
      <c r="AA8" s="402"/>
      <c r="AB8" s="402"/>
      <c r="AC8" s="402"/>
      <c r="AD8" s="402"/>
      <c r="AE8" s="402">
        <v>10</v>
      </c>
      <c r="AF8" s="402"/>
      <c r="AG8" s="402"/>
      <c r="AH8" s="402"/>
      <c r="AI8" s="402">
        <f t="shared" si="0"/>
        <v>52</v>
      </c>
      <c r="AJ8" s="406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 s="27"/>
      <c r="BD8" s="28"/>
      <c r="BE8" s="28"/>
      <c r="BF8" s="28"/>
      <c r="BG8" s="28"/>
      <c r="BH8" s="10"/>
      <c r="BI8" s="29"/>
      <c r="BJ8" s="10"/>
      <c r="BK8" s="10"/>
      <c r="BL8" s="10"/>
      <c r="BM8" s="10"/>
    </row>
    <row r="9" spans="1:77" ht="15" x14ac:dyDescent="0.25">
      <c r="A9" s="32" t="s">
        <v>117</v>
      </c>
      <c r="B9" s="402">
        <f>(BN99+BT99)/36</f>
        <v>19</v>
      </c>
      <c r="C9" s="402"/>
      <c r="D9" s="402"/>
      <c r="E9" s="402"/>
      <c r="F9" s="402"/>
      <c r="G9" s="402"/>
      <c r="H9" s="402"/>
      <c r="I9" s="402"/>
      <c r="J9" s="402">
        <f>(BN100+BT100)/36</f>
        <v>3</v>
      </c>
      <c r="K9" s="402"/>
      <c r="L9" s="402"/>
      <c r="M9" s="402">
        <f>(BN101+BT101)/36</f>
        <v>11</v>
      </c>
      <c r="N9" s="402"/>
      <c r="O9" s="402"/>
      <c r="P9" s="402"/>
      <c r="Q9" s="402"/>
      <c r="R9" s="402"/>
      <c r="S9" s="402"/>
      <c r="T9" s="402"/>
      <c r="U9" s="402"/>
      <c r="V9" s="402">
        <f>(BN102+BT102)/36</f>
        <v>2</v>
      </c>
      <c r="W9" s="402"/>
      <c r="X9" s="402"/>
      <c r="Y9" s="402"/>
      <c r="Z9" s="402">
        <f>(BN103+BT103)/36</f>
        <v>6</v>
      </c>
      <c r="AA9" s="402"/>
      <c r="AB9" s="402"/>
      <c r="AC9" s="402"/>
      <c r="AD9" s="402"/>
      <c r="AE9" s="402">
        <v>2</v>
      </c>
      <c r="AF9" s="402"/>
      <c r="AG9" s="402"/>
      <c r="AH9" s="402"/>
      <c r="AI9" s="402">
        <f t="shared" si="0"/>
        <v>43</v>
      </c>
      <c r="AJ9" s="406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 s="27"/>
      <c r="BD9" s="28"/>
      <c r="BE9" s="28"/>
      <c r="BF9" s="28"/>
      <c r="BG9" s="28"/>
      <c r="BH9" s="10"/>
      <c r="BI9" s="29"/>
      <c r="BJ9" s="10"/>
      <c r="BK9" s="10"/>
      <c r="BL9" s="10"/>
      <c r="BM9" s="10"/>
    </row>
    <row r="10" spans="1:77" ht="15.75" customHeight="1" thickBot="1" x14ac:dyDescent="0.3">
      <c r="A10" s="33" t="s">
        <v>8</v>
      </c>
      <c r="B10" s="403">
        <f>SUM(B6:F9)</f>
        <v>124</v>
      </c>
      <c r="C10" s="403"/>
      <c r="D10" s="403"/>
      <c r="E10" s="403"/>
      <c r="F10" s="403"/>
      <c r="G10" s="403"/>
      <c r="H10" s="403"/>
      <c r="I10" s="403"/>
      <c r="J10" s="403">
        <f>SUM(J6:L9)</f>
        <v>8</v>
      </c>
      <c r="K10" s="403"/>
      <c r="L10" s="403"/>
      <c r="M10" s="403">
        <f>SUM(M6:U9)</f>
        <v>19</v>
      </c>
      <c r="N10" s="403"/>
      <c r="O10" s="403"/>
      <c r="P10" s="403"/>
      <c r="Q10" s="403"/>
      <c r="R10" s="403"/>
      <c r="S10" s="403"/>
      <c r="T10" s="403"/>
      <c r="U10" s="403"/>
      <c r="V10" s="403">
        <f>SUM(V6:X9)</f>
        <v>8</v>
      </c>
      <c r="W10" s="403"/>
      <c r="X10" s="403"/>
      <c r="Y10" s="403"/>
      <c r="Z10" s="403">
        <f>SUM(Z6:AD9)</f>
        <v>6</v>
      </c>
      <c r="AA10" s="403"/>
      <c r="AB10" s="403"/>
      <c r="AC10" s="403"/>
      <c r="AD10" s="403"/>
      <c r="AE10" s="403">
        <f>SUM(AE6:AH9)</f>
        <v>34</v>
      </c>
      <c r="AF10" s="403"/>
      <c r="AG10" s="403"/>
      <c r="AH10" s="403"/>
      <c r="AI10" s="403">
        <f>SUM(AI6:AJ9)</f>
        <v>199</v>
      </c>
      <c r="AJ10" s="407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 s="27"/>
      <c r="BD10" s="28"/>
      <c r="BE10" s="28"/>
      <c r="BF10" s="28"/>
      <c r="BG10" s="28"/>
      <c r="BH10" s="10"/>
      <c r="BI10" s="29"/>
      <c r="BJ10" s="10"/>
      <c r="BK10" s="10"/>
      <c r="BL10" s="10"/>
      <c r="BM10" s="10"/>
    </row>
    <row r="11" spans="1:77" x14ac:dyDescent="0.2">
      <c r="A11" s="342"/>
      <c r="B11" s="343"/>
      <c r="C11" s="35"/>
      <c r="D11" s="35"/>
      <c r="E11" s="35"/>
      <c r="F11" s="35"/>
      <c r="G11" s="35"/>
      <c r="H11" s="35"/>
      <c r="I11" s="35"/>
      <c r="J11" s="35"/>
      <c r="K11" s="299"/>
      <c r="L11" s="299"/>
      <c r="M11" s="299"/>
      <c r="N11" s="299"/>
      <c r="O11" s="299"/>
      <c r="P11" s="299"/>
      <c r="Q11" s="299"/>
      <c r="R11" s="299"/>
      <c r="S11" s="36"/>
      <c r="T11" s="36"/>
      <c r="U11" s="35"/>
      <c r="V11" s="37"/>
      <c r="W11" s="35"/>
      <c r="X11" s="35"/>
      <c r="Y11" s="35"/>
      <c r="Z11" s="35"/>
      <c r="AA11" s="35"/>
      <c r="AB11" s="35"/>
      <c r="AC11" s="37"/>
      <c r="AD11" s="35"/>
      <c r="AE11" s="37"/>
      <c r="AF11" s="35"/>
      <c r="AG11" s="35"/>
      <c r="AH11" s="35"/>
      <c r="AI11" s="35"/>
      <c r="AJ11" s="35"/>
      <c r="AK11" s="37"/>
      <c r="AL11" s="35"/>
      <c r="AM11" s="35"/>
      <c r="AN11" s="35"/>
      <c r="AO11" s="35"/>
      <c r="AP11" s="35"/>
      <c r="AQ11" s="37"/>
      <c r="AR11" s="35"/>
      <c r="AS11" s="35"/>
      <c r="AT11" s="35"/>
      <c r="AU11" s="35"/>
      <c r="AV11" s="35"/>
      <c r="AW11" s="37"/>
      <c r="AX11" s="35"/>
      <c r="AY11" s="35"/>
      <c r="AZ11" s="35"/>
      <c r="BA11" s="35"/>
      <c r="BB11" s="35"/>
      <c r="BC11" s="27"/>
      <c r="BD11" s="28"/>
      <c r="BE11" s="28"/>
      <c r="BF11" s="28"/>
      <c r="BG11" s="28"/>
      <c r="BH11" s="10"/>
      <c r="BI11" s="29"/>
      <c r="BJ11" s="10"/>
      <c r="BK11" s="10"/>
      <c r="BL11" s="10"/>
      <c r="BM11" s="10"/>
    </row>
    <row r="12" spans="1:77" x14ac:dyDescent="0.2">
      <c r="A12" s="233"/>
      <c r="B12" s="233"/>
      <c r="AP12" s="24"/>
    </row>
    <row r="13" spans="1:77" ht="13.5" thickBot="1" x14ac:dyDescent="0.25">
      <c r="A13" s="38" t="s">
        <v>12</v>
      </c>
      <c r="B13" s="38"/>
      <c r="C13" s="38"/>
      <c r="D13" s="38"/>
      <c r="E13" s="38"/>
      <c r="F13" s="38"/>
      <c r="G13" s="38"/>
      <c r="H13" s="38"/>
      <c r="I13" s="38"/>
      <c r="J13" s="38"/>
      <c r="K13" s="300"/>
      <c r="L13" s="300"/>
      <c r="M13" s="300"/>
      <c r="N13" s="300"/>
      <c r="O13" s="300"/>
      <c r="P13" s="300"/>
      <c r="Q13" s="300"/>
      <c r="R13" s="300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40"/>
      <c r="AX13" s="41"/>
      <c r="AY13" s="41"/>
      <c r="AZ13" s="41"/>
      <c r="BA13" s="41"/>
    </row>
    <row r="14" spans="1:77" ht="13.5" thickBot="1" x14ac:dyDescent="0.25">
      <c r="A14" s="565" t="s">
        <v>13</v>
      </c>
      <c r="B14" s="568" t="s">
        <v>59</v>
      </c>
      <c r="C14" s="569"/>
      <c r="D14" s="569"/>
      <c r="E14" s="569"/>
      <c r="F14" s="569"/>
      <c r="G14" s="569"/>
      <c r="H14" s="569"/>
      <c r="I14" s="569"/>
      <c r="J14" s="570"/>
      <c r="K14" s="550" t="s">
        <v>14</v>
      </c>
      <c r="L14" s="551"/>
      <c r="M14" s="551"/>
      <c r="N14" s="551"/>
      <c r="O14" s="551"/>
      <c r="P14" s="551"/>
      <c r="Q14" s="551"/>
      <c r="R14" s="551"/>
      <c r="S14" s="562" t="s">
        <v>74</v>
      </c>
      <c r="T14" s="562" t="s">
        <v>106</v>
      </c>
      <c r="U14" s="400" t="s">
        <v>15</v>
      </c>
      <c r="V14" s="400"/>
      <c r="W14" s="400"/>
      <c r="X14" s="400"/>
      <c r="Y14" s="577"/>
      <c r="Z14" s="577"/>
      <c r="AA14" s="577"/>
      <c r="AB14" s="577"/>
      <c r="AC14" s="577"/>
      <c r="AD14" s="414" t="s">
        <v>60</v>
      </c>
      <c r="AE14" s="415"/>
      <c r="AF14" s="415"/>
      <c r="AG14" s="415"/>
      <c r="AH14" s="415"/>
      <c r="AI14" s="415"/>
      <c r="AJ14" s="415"/>
      <c r="AK14" s="415"/>
      <c r="AL14" s="415"/>
      <c r="AM14" s="415"/>
      <c r="AN14" s="415"/>
      <c r="AO14" s="415"/>
      <c r="AP14" s="415"/>
      <c r="AQ14" s="415"/>
      <c r="AR14" s="415"/>
      <c r="AS14" s="415"/>
      <c r="AT14" s="415"/>
      <c r="AU14" s="415"/>
      <c r="AV14" s="415"/>
      <c r="AW14" s="415"/>
      <c r="AX14" s="415"/>
      <c r="AY14" s="415"/>
      <c r="AZ14" s="415"/>
      <c r="BA14" s="415"/>
      <c r="BB14" s="415"/>
      <c r="BC14" s="415"/>
      <c r="BD14" s="415"/>
      <c r="BE14" s="415"/>
      <c r="BF14" s="415"/>
      <c r="BG14" s="415"/>
      <c r="BH14" s="415"/>
      <c r="BI14" s="415"/>
      <c r="BJ14" s="415"/>
      <c r="BK14" s="415"/>
      <c r="BL14" s="415"/>
      <c r="BM14" s="415"/>
      <c r="BN14" s="415"/>
      <c r="BO14" s="415"/>
      <c r="BP14" s="415"/>
      <c r="BQ14" s="415"/>
      <c r="BR14" s="415"/>
      <c r="BS14" s="415"/>
      <c r="BT14" s="415"/>
      <c r="BU14" s="415"/>
      <c r="BV14" s="415"/>
      <c r="BW14" s="415"/>
      <c r="BX14" s="415"/>
      <c r="BY14" s="416"/>
    </row>
    <row r="15" spans="1:77" ht="13.5" thickBot="1" x14ac:dyDescent="0.25">
      <c r="A15" s="566"/>
      <c r="B15" s="571"/>
      <c r="C15" s="572"/>
      <c r="D15" s="572"/>
      <c r="E15" s="572"/>
      <c r="F15" s="572"/>
      <c r="G15" s="572"/>
      <c r="H15" s="572"/>
      <c r="I15" s="572"/>
      <c r="J15" s="573"/>
      <c r="K15" s="552"/>
      <c r="L15" s="553"/>
      <c r="M15" s="553"/>
      <c r="N15" s="553"/>
      <c r="O15" s="553"/>
      <c r="P15" s="553"/>
      <c r="Q15" s="553"/>
      <c r="R15" s="553"/>
      <c r="S15" s="563"/>
      <c r="T15" s="563"/>
      <c r="U15" s="584" t="s">
        <v>79</v>
      </c>
      <c r="V15" s="583" t="s">
        <v>6</v>
      </c>
      <c r="W15" s="584" t="s">
        <v>80</v>
      </c>
      <c r="X15" s="578" t="s">
        <v>95</v>
      </c>
      <c r="Y15" s="579"/>
      <c r="Z15" s="579"/>
      <c r="AA15" s="579"/>
      <c r="AB15" s="579"/>
      <c r="AC15" s="579"/>
      <c r="AD15" s="435" t="s">
        <v>16</v>
      </c>
      <c r="AE15" s="436"/>
      <c r="AF15" s="436"/>
      <c r="AG15" s="436"/>
      <c r="AH15" s="436"/>
      <c r="AI15" s="436"/>
      <c r="AJ15" s="436"/>
      <c r="AK15" s="436"/>
      <c r="AL15" s="436"/>
      <c r="AM15" s="436"/>
      <c r="AN15" s="436"/>
      <c r="AO15" s="437"/>
      <c r="AP15" s="435" t="s">
        <v>17</v>
      </c>
      <c r="AQ15" s="436"/>
      <c r="AR15" s="436"/>
      <c r="AS15" s="436"/>
      <c r="AT15" s="436"/>
      <c r="AU15" s="436"/>
      <c r="AV15" s="436"/>
      <c r="AW15" s="436"/>
      <c r="AX15" s="436"/>
      <c r="AY15" s="436"/>
      <c r="AZ15" s="436"/>
      <c r="BA15" s="436"/>
      <c r="BB15" s="435" t="s">
        <v>18</v>
      </c>
      <c r="BC15" s="436"/>
      <c r="BD15" s="436"/>
      <c r="BE15" s="436"/>
      <c r="BF15" s="436"/>
      <c r="BG15" s="436"/>
      <c r="BH15" s="436"/>
      <c r="BI15" s="436"/>
      <c r="BJ15" s="436"/>
      <c r="BK15" s="436"/>
      <c r="BL15" s="436"/>
      <c r="BM15" s="437"/>
      <c r="BN15" s="435" t="s">
        <v>157</v>
      </c>
      <c r="BO15" s="436"/>
      <c r="BP15" s="436"/>
      <c r="BQ15" s="436"/>
      <c r="BR15" s="436"/>
      <c r="BS15" s="436"/>
      <c r="BT15" s="436"/>
      <c r="BU15" s="436"/>
      <c r="BV15" s="436"/>
      <c r="BW15" s="436"/>
      <c r="BX15" s="436"/>
      <c r="BY15" s="437"/>
    </row>
    <row r="16" spans="1:77" x14ac:dyDescent="0.2">
      <c r="A16" s="566"/>
      <c r="B16" s="571"/>
      <c r="C16" s="572"/>
      <c r="D16" s="572"/>
      <c r="E16" s="572"/>
      <c r="F16" s="572"/>
      <c r="G16" s="572"/>
      <c r="H16" s="572"/>
      <c r="I16" s="572"/>
      <c r="J16" s="573"/>
      <c r="K16" s="552"/>
      <c r="L16" s="553"/>
      <c r="M16" s="553"/>
      <c r="N16" s="553"/>
      <c r="O16" s="553"/>
      <c r="P16" s="553"/>
      <c r="Q16" s="553"/>
      <c r="R16" s="553"/>
      <c r="S16" s="563"/>
      <c r="T16" s="563"/>
      <c r="U16" s="584"/>
      <c r="V16" s="583"/>
      <c r="W16" s="584"/>
      <c r="X16" s="578" t="s">
        <v>81</v>
      </c>
      <c r="Y16" s="578"/>
      <c r="Z16" s="578"/>
      <c r="AA16" s="578"/>
      <c r="AB16" s="418" t="s">
        <v>86</v>
      </c>
      <c r="AC16" s="589" t="s">
        <v>87</v>
      </c>
      <c r="AD16" s="438" t="s">
        <v>151</v>
      </c>
      <c r="AE16" s="441" t="s">
        <v>82</v>
      </c>
      <c r="AF16" s="442"/>
      <c r="AG16" s="442"/>
      <c r="AH16" s="442"/>
      <c r="AI16" s="443"/>
      <c r="AJ16" s="400" t="s">
        <v>152</v>
      </c>
      <c r="AK16" s="441" t="s">
        <v>82</v>
      </c>
      <c r="AL16" s="442"/>
      <c r="AM16" s="442"/>
      <c r="AN16" s="442"/>
      <c r="AO16" s="446"/>
      <c r="AP16" s="461" t="s">
        <v>153</v>
      </c>
      <c r="AQ16" s="441" t="s">
        <v>82</v>
      </c>
      <c r="AR16" s="442"/>
      <c r="AS16" s="442"/>
      <c r="AT16" s="442"/>
      <c r="AU16" s="443"/>
      <c r="AV16" s="606" t="s">
        <v>154</v>
      </c>
      <c r="AW16" s="441" t="s">
        <v>82</v>
      </c>
      <c r="AX16" s="442"/>
      <c r="AY16" s="442"/>
      <c r="AZ16" s="442"/>
      <c r="BA16" s="442"/>
      <c r="BB16" s="438" t="s">
        <v>155</v>
      </c>
      <c r="BC16" s="441" t="s">
        <v>82</v>
      </c>
      <c r="BD16" s="442"/>
      <c r="BE16" s="442"/>
      <c r="BF16" s="442"/>
      <c r="BG16" s="443"/>
      <c r="BH16" s="444" t="s">
        <v>156</v>
      </c>
      <c r="BI16" s="441" t="s">
        <v>82</v>
      </c>
      <c r="BJ16" s="442"/>
      <c r="BK16" s="442"/>
      <c r="BL16" s="442"/>
      <c r="BM16" s="446"/>
      <c r="BN16" s="438" t="s">
        <v>158</v>
      </c>
      <c r="BO16" s="441" t="s">
        <v>82</v>
      </c>
      <c r="BP16" s="442"/>
      <c r="BQ16" s="442"/>
      <c r="BR16" s="442"/>
      <c r="BS16" s="443"/>
      <c r="BT16" s="444" t="s">
        <v>159</v>
      </c>
      <c r="BU16" s="441" t="s">
        <v>82</v>
      </c>
      <c r="BV16" s="442"/>
      <c r="BW16" s="442"/>
      <c r="BX16" s="442"/>
      <c r="BY16" s="446"/>
    </row>
    <row r="17" spans="1:77" x14ac:dyDescent="0.2">
      <c r="A17" s="566"/>
      <c r="B17" s="571"/>
      <c r="C17" s="572"/>
      <c r="D17" s="572"/>
      <c r="E17" s="572"/>
      <c r="F17" s="572"/>
      <c r="G17" s="572"/>
      <c r="H17" s="572"/>
      <c r="I17" s="572"/>
      <c r="J17" s="573"/>
      <c r="K17" s="552"/>
      <c r="L17" s="553"/>
      <c r="M17" s="553"/>
      <c r="N17" s="553"/>
      <c r="O17" s="553"/>
      <c r="P17" s="553"/>
      <c r="Q17" s="553"/>
      <c r="R17" s="553"/>
      <c r="S17" s="563"/>
      <c r="T17" s="563"/>
      <c r="U17" s="584"/>
      <c r="V17" s="583"/>
      <c r="W17" s="584"/>
      <c r="X17" s="585" t="s">
        <v>19</v>
      </c>
      <c r="Y17" s="578" t="s">
        <v>82</v>
      </c>
      <c r="Z17" s="578"/>
      <c r="AA17" s="578"/>
      <c r="AB17" s="422"/>
      <c r="AC17" s="590"/>
      <c r="AD17" s="439"/>
      <c r="AE17" s="447" t="s">
        <v>87</v>
      </c>
      <c r="AF17" s="449" t="s">
        <v>89</v>
      </c>
      <c r="AG17" s="418" t="s">
        <v>142</v>
      </c>
      <c r="AH17" s="418" t="s">
        <v>90</v>
      </c>
      <c r="AI17" s="449" t="s">
        <v>88</v>
      </c>
      <c r="AJ17" s="401"/>
      <c r="AK17" s="447" t="s">
        <v>87</v>
      </c>
      <c r="AL17" s="449" t="s">
        <v>89</v>
      </c>
      <c r="AM17" s="418" t="s">
        <v>143</v>
      </c>
      <c r="AN17" s="449" t="s">
        <v>90</v>
      </c>
      <c r="AO17" s="453" t="s">
        <v>88</v>
      </c>
      <c r="AP17" s="462"/>
      <c r="AQ17" s="447" t="s">
        <v>87</v>
      </c>
      <c r="AR17" s="449" t="s">
        <v>89</v>
      </c>
      <c r="AS17" s="418" t="s">
        <v>143</v>
      </c>
      <c r="AT17" s="449" t="s">
        <v>90</v>
      </c>
      <c r="AU17" s="449" t="s">
        <v>88</v>
      </c>
      <c r="AV17" s="401"/>
      <c r="AW17" s="447" t="s">
        <v>87</v>
      </c>
      <c r="AX17" s="449" t="s">
        <v>89</v>
      </c>
      <c r="AY17" s="418" t="s">
        <v>143</v>
      </c>
      <c r="AZ17" s="449" t="s">
        <v>90</v>
      </c>
      <c r="BA17" s="586" t="s">
        <v>88</v>
      </c>
      <c r="BB17" s="439"/>
      <c r="BC17" s="447" t="s">
        <v>87</v>
      </c>
      <c r="BD17" s="449" t="s">
        <v>89</v>
      </c>
      <c r="BE17" s="418" t="s">
        <v>143</v>
      </c>
      <c r="BF17" s="449" t="s">
        <v>90</v>
      </c>
      <c r="BG17" s="449" t="s">
        <v>88</v>
      </c>
      <c r="BH17" s="445"/>
      <c r="BI17" s="447" t="s">
        <v>87</v>
      </c>
      <c r="BJ17" s="449" t="s">
        <v>89</v>
      </c>
      <c r="BK17" s="420" t="s">
        <v>143</v>
      </c>
      <c r="BL17" s="449" t="s">
        <v>90</v>
      </c>
      <c r="BM17" s="451" t="s">
        <v>88</v>
      </c>
      <c r="BN17" s="439"/>
      <c r="BO17" s="447" t="s">
        <v>87</v>
      </c>
      <c r="BP17" s="449" t="s">
        <v>89</v>
      </c>
      <c r="BQ17" s="418" t="s">
        <v>143</v>
      </c>
      <c r="BR17" s="449" t="s">
        <v>90</v>
      </c>
      <c r="BS17" s="449" t="s">
        <v>88</v>
      </c>
      <c r="BT17" s="445"/>
      <c r="BU17" s="447" t="s">
        <v>87</v>
      </c>
      <c r="BV17" s="449" t="s">
        <v>89</v>
      </c>
      <c r="BW17" s="423" t="s">
        <v>143</v>
      </c>
      <c r="BX17" s="449" t="s">
        <v>90</v>
      </c>
      <c r="BY17" s="451" t="s">
        <v>88</v>
      </c>
    </row>
    <row r="18" spans="1:77" ht="133.5" thickBot="1" x14ac:dyDescent="0.25">
      <c r="A18" s="566"/>
      <c r="B18" s="571"/>
      <c r="C18" s="572"/>
      <c r="D18" s="572"/>
      <c r="E18" s="572"/>
      <c r="F18" s="572"/>
      <c r="G18" s="572"/>
      <c r="H18" s="572"/>
      <c r="I18" s="572"/>
      <c r="J18" s="573"/>
      <c r="K18" s="554"/>
      <c r="L18" s="555"/>
      <c r="M18" s="555"/>
      <c r="N18" s="555"/>
      <c r="O18" s="555"/>
      <c r="P18" s="555"/>
      <c r="Q18" s="555"/>
      <c r="R18" s="555"/>
      <c r="S18" s="564"/>
      <c r="T18" s="564"/>
      <c r="U18" s="584"/>
      <c r="V18" s="583"/>
      <c r="W18" s="584"/>
      <c r="X18" s="585"/>
      <c r="Y18" s="42" t="s">
        <v>83</v>
      </c>
      <c r="Z18" s="42" t="s">
        <v>84</v>
      </c>
      <c r="AA18" s="42" t="s">
        <v>85</v>
      </c>
      <c r="AB18" s="588"/>
      <c r="AC18" s="591"/>
      <c r="AD18" s="609"/>
      <c r="AE18" s="608"/>
      <c r="AF18" s="450"/>
      <c r="AG18" s="419"/>
      <c r="AH18" s="419"/>
      <c r="AI18" s="450"/>
      <c r="AJ18" s="610"/>
      <c r="AK18" s="608"/>
      <c r="AL18" s="450"/>
      <c r="AM18" s="419"/>
      <c r="AN18" s="450"/>
      <c r="AO18" s="454"/>
      <c r="AP18" s="463"/>
      <c r="AQ18" s="448"/>
      <c r="AR18" s="418"/>
      <c r="AS18" s="419"/>
      <c r="AT18" s="418"/>
      <c r="AU18" s="418"/>
      <c r="AV18" s="607"/>
      <c r="AW18" s="448"/>
      <c r="AX18" s="418"/>
      <c r="AY18" s="419"/>
      <c r="AZ18" s="418"/>
      <c r="BA18" s="587"/>
      <c r="BB18" s="440"/>
      <c r="BC18" s="448"/>
      <c r="BD18" s="418"/>
      <c r="BE18" s="419"/>
      <c r="BF18" s="418"/>
      <c r="BG18" s="418"/>
      <c r="BH18" s="445"/>
      <c r="BI18" s="448"/>
      <c r="BJ18" s="450"/>
      <c r="BK18" s="421"/>
      <c r="BL18" s="450"/>
      <c r="BM18" s="452"/>
      <c r="BN18" s="440"/>
      <c r="BO18" s="448"/>
      <c r="BP18" s="418"/>
      <c r="BQ18" s="422"/>
      <c r="BR18" s="418"/>
      <c r="BS18" s="418"/>
      <c r="BT18" s="445"/>
      <c r="BU18" s="448"/>
      <c r="BV18" s="450"/>
      <c r="BW18" s="424"/>
      <c r="BX18" s="450"/>
      <c r="BY18" s="452"/>
    </row>
    <row r="19" spans="1:77" ht="13.5" thickBot="1" x14ac:dyDescent="0.25">
      <c r="A19" s="567"/>
      <c r="B19" s="574"/>
      <c r="C19" s="575"/>
      <c r="D19" s="575"/>
      <c r="E19" s="575"/>
      <c r="F19" s="575"/>
      <c r="G19" s="575"/>
      <c r="H19" s="575"/>
      <c r="I19" s="575"/>
      <c r="J19" s="576"/>
      <c r="K19" s="301">
        <v>1</v>
      </c>
      <c r="L19" s="302">
        <v>2</v>
      </c>
      <c r="M19" s="302">
        <v>3</v>
      </c>
      <c r="N19" s="302">
        <v>4</v>
      </c>
      <c r="O19" s="302">
        <v>5</v>
      </c>
      <c r="P19" s="302">
        <v>6</v>
      </c>
      <c r="Q19" s="302">
        <v>7</v>
      </c>
      <c r="R19" s="302">
        <v>8</v>
      </c>
      <c r="S19" s="43"/>
      <c r="T19" s="44"/>
      <c r="U19" s="45"/>
      <c r="V19" s="46"/>
      <c r="W19" s="45"/>
      <c r="X19" s="47"/>
      <c r="Y19" s="48"/>
      <c r="Z19" s="49"/>
      <c r="AA19" s="49"/>
      <c r="AB19" s="49"/>
      <c r="AC19" s="50"/>
      <c r="AD19" s="51">
        <v>17</v>
      </c>
      <c r="AE19" s="52"/>
      <c r="AF19" s="53"/>
      <c r="AG19" s="53"/>
      <c r="AH19" s="53"/>
      <c r="AI19" s="54"/>
      <c r="AJ19" s="55">
        <v>22</v>
      </c>
      <c r="AK19" s="52"/>
      <c r="AL19" s="53"/>
      <c r="AM19" s="53"/>
      <c r="AN19" s="53"/>
      <c r="AO19" s="54"/>
      <c r="AP19" s="55">
        <v>16</v>
      </c>
      <c r="AQ19" s="56"/>
      <c r="AR19" s="57"/>
      <c r="AS19" s="57"/>
      <c r="AT19" s="57"/>
      <c r="AU19" s="58"/>
      <c r="AV19" s="59">
        <v>23</v>
      </c>
      <c r="AW19" s="56"/>
      <c r="AX19" s="57"/>
      <c r="AY19" s="57"/>
      <c r="AZ19" s="57"/>
      <c r="BA19" s="58"/>
      <c r="BB19" s="59">
        <v>16</v>
      </c>
      <c r="BC19" s="56"/>
      <c r="BD19" s="57"/>
      <c r="BE19" s="57"/>
      <c r="BF19" s="57"/>
      <c r="BG19" s="58"/>
      <c r="BH19" s="59">
        <v>24</v>
      </c>
      <c r="BI19" s="56"/>
      <c r="BJ19" s="60"/>
      <c r="BK19" s="60"/>
      <c r="BL19" s="57"/>
      <c r="BM19" s="61"/>
      <c r="BN19" s="59">
        <v>16</v>
      </c>
      <c r="BO19" s="56"/>
      <c r="BP19" s="57"/>
      <c r="BQ19" s="57"/>
      <c r="BR19" s="57"/>
      <c r="BS19" s="58"/>
      <c r="BT19" s="59">
        <v>23</v>
      </c>
      <c r="BU19" s="56"/>
      <c r="BV19" s="60"/>
      <c r="BW19" s="60"/>
      <c r="BX19" s="57"/>
      <c r="BY19" s="61"/>
    </row>
    <row r="20" spans="1:77" s="24" customFormat="1" x14ac:dyDescent="0.2">
      <c r="A20" s="68">
        <v>1</v>
      </c>
      <c r="B20" s="582">
        <v>2</v>
      </c>
      <c r="C20" s="582"/>
      <c r="D20" s="582"/>
      <c r="E20" s="582"/>
      <c r="F20" s="582"/>
      <c r="G20" s="582"/>
      <c r="H20" s="582"/>
      <c r="I20" s="582"/>
      <c r="J20" s="582"/>
      <c r="K20" s="602">
        <v>3</v>
      </c>
      <c r="L20" s="603"/>
      <c r="M20" s="603"/>
      <c r="N20" s="603"/>
      <c r="O20" s="603"/>
      <c r="P20" s="604"/>
      <c r="Q20" s="604"/>
      <c r="R20" s="604"/>
      <c r="S20" s="605"/>
      <c r="T20" s="270"/>
      <c r="U20" s="70">
        <v>4</v>
      </c>
      <c r="V20" s="69">
        <v>5</v>
      </c>
      <c r="W20" s="70">
        <v>6</v>
      </c>
      <c r="X20" s="70">
        <v>7</v>
      </c>
      <c r="Y20" s="271">
        <v>8</v>
      </c>
      <c r="Z20" s="271">
        <v>9</v>
      </c>
      <c r="AA20" s="271">
        <v>10</v>
      </c>
      <c r="AB20" s="271">
        <v>11</v>
      </c>
      <c r="AC20" s="272">
        <v>12</v>
      </c>
      <c r="AD20" s="68">
        <v>13</v>
      </c>
      <c r="AE20" s="69"/>
      <c r="AF20" s="70"/>
      <c r="AG20" s="70"/>
      <c r="AH20" s="70"/>
      <c r="AI20" s="71"/>
      <c r="AJ20" s="270">
        <v>14</v>
      </c>
      <c r="AK20" s="69"/>
      <c r="AL20" s="70"/>
      <c r="AM20" s="70"/>
      <c r="AN20" s="70"/>
      <c r="AO20" s="271"/>
      <c r="AP20" s="273">
        <v>15</v>
      </c>
      <c r="AQ20" s="69"/>
      <c r="AR20" s="70"/>
      <c r="AS20" s="70"/>
      <c r="AT20" s="70"/>
      <c r="AU20" s="71"/>
      <c r="AV20" s="68">
        <v>16</v>
      </c>
      <c r="AW20" s="69"/>
      <c r="AX20" s="70"/>
      <c r="AY20" s="70"/>
      <c r="AZ20" s="70"/>
      <c r="BA20" s="71"/>
      <c r="BB20" s="68">
        <v>17</v>
      </c>
      <c r="BC20" s="69"/>
      <c r="BD20" s="70"/>
      <c r="BE20" s="70"/>
      <c r="BF20" s="70"/>
      <c r="BG20" s="71"/>
      <c r="BH20" s="68">
        <v>18</v>
      </c>
      <c r="BI20" s="69"/>
      <c r="BJ20" s="70"/>
      <c r="BK20" s="70"/>
      <c r="BL20" s="70"/>
      <c r="BM20" s="71"/>
      <c r="BN20" s="68">
        <v>17</v>
      </c>
      <c r="BO20" s="69"/>
      <c r="BP20" s="70"/>
      <c r="BQ20" s="70"/>
      <c r="BR20" s="70"/>
      <c r="BS20" s="71"/>
      <c r="BT20" s="68">
        <v>18</v>
      </c>
      <c r="BU20" s="69"/>
      <c r="BV20" s="70"/>
      <c r="BW20" s="70"/>
      <c r="BX20" s="70"/>
      <c r="BY20" s="71"/>
    </row>
    <row r="21" spans="1:77" s="12" customFormat="1" x14ac:dyDescent="0.2">
      <c r="A21" s="74" t="s">
        <v>64</v>
      </c>
      <c r="B21" s="580" t="s">
        <v>104</v>
      </c>
      <c r="C21" s="580"/>
      <c r="D21" s="580"/>
      <c r="E21" s="580"/>
      <c r="F21" s="580"/>
      <c r="G21" s="580"/>
      <c r="H21" s="580"/>
      <c r="I21" s="580"/>
      <c r="J21" s="580"/>
      <c r="K21" s="556"/>
      <c r="L21" s="557"/>
      <c r="M21" s="557"/>
      <c r="N21" s="557"/>
      <c r="O21" s="557"/>
      <c r="P21" s="557"/>
      <c r="Q21" s="557"/>
      <c r="R21" s="558"/>
      <c r="S21" s="75"/>
      <c r="T21" s="75">
        <f>SUM(T24:T42)</f>
        <v>1896</v>
      </c>
      <c r="U21" s="76">
        <f>SUM(U24:U42)+V21</f>
        <v>1476</v>
      </c>
      <c r="V21" s="274">
        <f>V22</f>
        <v>72</v>
      </c>
      <c r="W21" s="77">
        <f t="shared" ref="W21:AS21" si="1">SUM(W24:W42)</f>
        <v>0</v>
      </c>
      <c r="X21" s="78">
        <f t="shared" si="1"/>
        <v>1404</v>
      </c>
      <c r="Y21" s="78">
        <f t="shared" si="1"/>
        <v>958</v>
      </c>
      <c r="Z21" s="78">
        <f t="shared" si="1"/>
        <v>446</v>
      </c>
      <c r="AA21" s="78">
        <f t="shared" si="1"/>
        <v>0</v>
      </c>
      <c r="AB21" s="78">
        <f t="shared" si="1"/>
        <v>0</v>
      </c>
      <c r="AC21" s="79">
        <f t="shared" si="1"/>
        <v>0</v>
      </c>
      <c r="AD21" s="80">
        <f t="shared" si="1"/>
        <v>612</v>
      </c>
      <c r="AE21" s="81">
        <f t="shared" si="1"/>
        <v>0</v>
      </c>
      <c r="AF21" s="78">
        <f t="shared" si="1"/>
        <v>612</v>
      </c>
      <c r="AG21" s="78">
        <f t="shared" si="1"/>
        <v>0</v>
      </c>
      <c r="AH21" s="78">
        <f t="shared" si="1"/>
        <v>0</v>
      </c>
      <c r="AI21" s="82">
        <f t="shared" si="1"/>
        <v>0</v>
      </c>
      <c r="AJ21" s="83">
        <f>SUM(AJ24:AJ42)</f>
        <v>792</v>
      </c>
      <c r="AK21" s="81">
        <f t="shared" si="1"/>
        <v>72</v>
      </c>
      <c r="AL21" s="78">
        <f t="shared" si="1"/>
        <v>782</v>
      </c>
      <c r="AM21" s="78">
        <f t="shared" si="1"/>
        <v>10</v>
      </c>
      <c r="AN21" s="78">
        <f t="shared" si="1"/>
        <v>0</v>
      </c>
      <c r="AO21" s="84">
        <f t="shared" si="1"/>
        <v>0</v>
      </c>
      <c r="AP21" s="80">
        <f>SUM(AP24:AP42)</f>
        <v>0</v>
      </c>
      <c r="AQ21" s="81">
        <f t="shared" si="1"/>
        <v>0</v>
      </c>
      <c r="AR21" s="78">
        <f t="shared" si="1"/>
        <v>0</v>
      </c>
      <c r="AS21" s="78">
        <f t="shared" si="1"/>
        <v>0</v>
      </c>
      <c r="AT21" s="78">
        <f t="shared" ref="AT21:BD21" si="2">SUM(AT24:AT42)</f>
        <v>0</v>
      </c>
      <c r="AU21" s="82">
        <f t="shared" si="2"/>
        <v>0</v>
      </c>
      <c r="AV21" s="80">
        <f t="shared" si="2"/>
        <v>0</v>
      </c>
      <c r="AW21" s="81">
        <f t="shared" si="2"/>
        <v>0</v>
      </c>
      <c r="AX21" s="78">
        <f t="shared" si="2"/>
        <v>0</v>
      </c>
      <c r="AY21" s="78">
        <f t="shared" si="2"/>
        <v>0</v>
      </c>
      <c r="AZ21" s="78">
        <f t="shared" si="2"/>
        <v>0</v>
      </c>
      <c r="BA21" s="82">
        <f t="shared" si="2"/>
        <v>0</v>
      </c>
      <c r="BB21" s="80">
        <f t="shared" si="2"/>
        <v>0</v>
      </c>
      <c r="BC21" s="81">
        <f t="shared" si="2"/>
        <v>0</v>
      </c>
      <c r="BD21" s="78">
        <f t="shared" si="2"/>
        <v>0</v>
      </c>
      <c r="BE21" s="78"/>
      <c r="BF21" s="78">
        <f>SUM(BF24:BF42)</f>
        <v>0</v>
      </c>
      <c r="BG21" s="82">
        <f>SUM(BG24:BG42)</f>
        <v>0</v>
      </c>
      <c r="BH21" s="80">
        <f>SUM(BH24:BH42)</f>
        <v>0</v>
      </c>
      <c r="BI21" s="81">
        <f>SUM(BI24:BI42)</f>
        <v>0</v>
      </c>
      <c r="BJ21" s="78">
        <f>SUM(BJ24:BJ42)</f>
        <v>0</v>
      </c>
      <c r="BK21" s="78"/>
      <c r="BL21" s="78">
        <f>SUM(BL24:BL42)</f>
        <v>0</v>
      </c>
      <c r="BM21" s="82">
        <f>SUM(BM24:BM42)</f>
        <v>0</v>
      </c>
      <c r="BN21" s="80">
        <f>SUM(BN24:BN42)</f>
        <v>0</v>
      </c>
      <c r="BO21" s="81">
        <f>SUM(BO24:BO42)</f>
        <v>0</v>
      </c>
      <c r="BP21" s="78">
        <f>SUM(BP24:BP42)</f>
        <v>0</v>
      </c>
      <c r="BQ21" s="78"/>
      <c r="BR21" s="78">
        <f>SUM(BR24:BR42)</f>
        <v>0</v>
      </c>
      <c r="BS21" s="82">
        <f>SUM(BS24:BS42)</f>
        <v>0</v>
      </c>
      <c r="BT21" s="80">
        <f>SUM(BT24:BT42)</f>
        <v>0</v>
      </c>
      <c r="BU21" s="81">
        <f>SUM(BU24:BU42)</f>
        <v>0</v>
      </c>
      <c r="BV21" s="78">
        <f>SUM(BV24:BV42)</f>
        <v>0</v>
      </c>
      <c r="BW21" s="78"/>
      <c r="BX21" s="78">
        <f>SUM(BX24:BX42)</f>
        <v>0</v>
      </c>
      <c r="BY21" s="82">
        <f>SUM(BY24:BY42)</f>
        <v>0</v>
      </c>
    </row>
    <row r="22" spans="1:77" s="12" customFormat="1" ht="13.5" x14ac:dyDescent="0.25">
      <c r="A22" s="85"/>
      <c r="B22" s="509" t="s">
        <v>6</v>
      </c>
      <c r="C22" s="510"/>
      <c r="D22" s="510"/>
      <c r="E22" s="510"/>
      <c r="F22" s="510"/>
      <c r="G22" s="510"/>
      <c r="H22" s="510"/>
      <c r="I22" s="510"/>
      <c r="J22" s="511"/>
      <c r="K22" s="303"/>
      <c r="L22" s="304"/>
      <c r="M22" s="304"/>
      <c r="N22" s="304"/>
      <c r="O22" s="304"/>
      <c r="P22" s="304"/>
      <c r="Q22" s="304"/>
      <c r="R22" s="305"/>
      <c r="S22" s="86"/>
      <c r="T22" s="86"/>
      <c r="U22" s="87"/>
      <c r="V22" s="88">
        <f>SUM(V24:V42)</f>
        <v>72</v>
      </c>
      <c r="W22" s="89"/>
      <c r="X22" s="90"/>
      <c r="Y22" s="90"/>
      <c r="Z22" s="90"/>
      <c r="AA22" s="90"/>
      <c r="AB22" s="90"/>
      <c r="AC22" s="91"/>
      <c r="AD22" s="92"/>
      <c r="AE22" s="93"/>
      <c r="AF22" s="90"/>
      <c r="AG22" s="90"/>
      <c r="AH22" s="90"/>
      <c r="AI22" s="94"/>
      <c r="AJ22" s="90"/>
      <c r="AK22" s="93"/>
      <c r="AL22" s="90"/>
      <c r="AM22" s="90"/>
      <c r="AN22" s="90"/>
      <c r="AO22" s="95"/>
      <c r="AP22" s="92"/>
      <c r="AQ22" s="93"/>
      <c r="AR22" s="90"/>
      <c r="AS22" s="90"/>
      <c r="AT22" s="90"/>
      <c r="AU22" s="94"/>
      <c r="AV22" s="92"/>
      <c r="AW22" s="93"/>
      <c r="AX22" s="90"/>
      <c r="AY22" s="90"/>
      <c r="AZ22" s="90"/>
      <c r="BA22" s="94"/>
      <c r="BB22" s="92"/>
      <c r="BC22" s="93"/>
      <c r="BD22" s="90"/>
      <c r="BE22" s="90"/>
      <c r="BF22" s="90"/>
      <c r="BG22" s="94"/>
      <c r="BH22" s="92"/>
      <c r="BI22" s="93"/>
      <c r="BJ22" s="90"/>
      <c r="BK22" s="90"/>
      <c r="BL22" s="90"/>
      <c r="BM22" s="94"/>
      <c r="BN22" s="92"/>
      <c r="BO22" s="93"/>
      <c r="BP22" s="90"/>
      <c r="BQ22" s="90"/>
      <c r="BR22" s="90"/>
      <c r="BS22" s="94"/>
      <c r="BT22" s="92"/>
      <c r="BU22" s="93"/>
      <c r="BV22" s="90"/>
      <c r="BW22" s="90"/>
      <c r="BX22" s="90"/>
      <c r="BY22" s="94"/>
    </row>
    <row r="23" spans="1:77" s="12" customFormat="1" x14ac:dyDescent="0.2">
      <c r="A23" s="96"/>
      <c r="B23" s="581" t="s">
        <v>114</v>
      </c>
      <c r="C23" s="468"/>
      <c r="D23" s="468"/>
      <c r="E23" s="468"/>
      <c r="F23" s="468"/>
      <c r="G23" s="468"/>
      <c r="H23" s="468"/>
      <c r="I23" s="468"/>
      <c r="J23" s="469"/>
      <c r="K23" s="306"/>
      <c r="L23" s="307"/>
      <c r="M23" s="307"/>
      <c r="N23" s="307"/>
      <c r="O23" s="307"/>
      <c r="P23" s="307"/>
      <c r="Q23" s="307"/>
      <c r="R23" s="307"/>
      <c r="S23" s="97"/>
      <c r="T23" s="97"/>
      <c r="U23" s="98"/>
      <c r="V23" s="99"/>
      <c r="W23" s="98"/>
      <c r="X23" s="100"/>
      <c r="Y23" s="100"/>
      <c r="Z23" s="100"/>
      <c r="AA23" s="100"/>
      <c r="AB23" s="100"/>
      <c r="AC23" s="101"/>
      <c r="AD23" s="102"/>
      <c r="AE23" s="103"/>
      <c r="AF23" s="100"/>
      <c r="AG23" s="100"/>
      <c r="AH23" s="100"/>
      <c r="AI23" s="104"/>
      <c r="AJ23" s="105"/>
      <c r="AK23" s="103"/>
      <c r="AL23" s="100"/>
      <c r="AM23" s="100"/>
      <c r="AN23" s="100"/>
      <c r="AO23" s="106"/>
      <c r="AP23" s="102"/>
      <c r="AQ23" s="103"/>
      <c r="AR23" s="100"/>
      <c r="AS23" s="100"/>
      <c r="AT23" s="100"/>
      <c r="AU23" s="104"/>
      <c r="AV23" s="102"/>
      <c r="AW23" s="103"/>
      <c r="AX23" s="100"/>
      <c r="AY23" s="100"/>
      <c r="AZ23" s="100"/>
      <c r="BA23" s="104"/>
      <c r="BB23" s="102"/>
      <c r="BC23" s="103"/>
      <c r="BD23" s="100"/>
      <c r="BE23" s="100"/>
      <c r="BF23" s="100"/>
      <c r="BG23" s="104"/>
      <c r="BH23" s="102"/>
      <c r="BI23" s="103"/>
      <c r="BJ23" s="100"/>
      <c r="BK23" s="100"/>
      <c r="BL23" s="100"/>
      <c r="BM23" s="104"/>
      <c r="BN23" s="102"/>
      <c r="BO23" s="103"/>
      <c r="BP23" s="100"/>
      <c r="BQ23" s="100"/>
      <c r="BR23" s="100"/>
      <c r="BS23" s="104"/>
      <c r="BT23" s="102"/>
      <c r="BU23" s="103"/>
      <c r="BV23" s="100"/>
      <c r="BW23" s="100"/>
      <c r="BX23" s="100"/>
      <c r="BY23" s="104"/>
    </row>
    <row r="24" spans="1:77" x14ac:dyDescent="0.2">
      <c r="A24" s="107" t="s">
        <v>109</v>
      </c>
      <c r="B24" s="417" t="s">
        <v>77</v>
      </c>
      <c r="C24" s="417"/>
      <c r="D24" s="417"/>
      <c r="E24" s="417"/>
      <c r="F24" s="417"/>
      <c r="G24" s="417"/>
      <c r="H24" s="417"/>
      <c r="I24" s="417"/>
      <c r="J24" s="417"/>
      <c r="K24" s="308"/>
      <c r="L24" s="527" t="s">
        <v>144</v>
      </c>
      <c r="M24" s="308"/>
      <c r="N24" s="308"/>
      <c r="O24" s="308"/>
      <c r="P24" s="308"/>
      <c r="Q24" s="308"/>
      <c r="R24" s="308"/>
      <c r="S24" s="108"/>
      <c r="T24" s="108">
        <v>285</v>
      </c>
      <c r="U24" s="98">
        <f>W24+X24</f>
        <v>78</v>
      </c>
      <c r="V24" s="611">
        <f>AE24+AK24+AQ24+AW24+BC24+BI24</f>
        <v>12</v>
      </c>
      <c r="W24" s="109">
        <f>AI24+AO24+AU24+BA24+BG24+BM24</f>
        <v>0</v>
      </c>
      <c r="X24" s="110">
        <f>AF24+AG24+AL24+AM24+AR24+AS24+AX24+AY24+BD24+BE24+BJ24+BK24</f>
        <v>78</v>
      </c>
      <c r="Y24" s="111">
        <f t="shared" ref="Y24:Y32" si="3">X24-Z24-AA24</f>
        <v>72</v>
      </c>
      <c r="Z24" s="111">
        <v>6</v>
      </c>
      <c r="AA24" s="111"/>
      <c r="AB24" s="111">
        <f>AH24+AN24+AT24+AZ24+BF24+BL24</f>
        <v>0</v>
      </c>
      <c r="AC24" s="112"/>
      <c r="AD24" s="62">
        <f t="shared" ref="AD24:AD39" si="4">AF24+AG24+AH24+AI24</f>
        <v>34</v>
      </c>
      <c r="AE24" s="113"/>
      <c r="AF24" s="110">
        <v>34</v>
      </c>
      <c r="AG24" s="110"/>
      <c r="AH24" s="110"/>
      <c r="AI24" s="114"/>
      <c r="AJ24" s="63">
        <f>AL24+AM24+AN24+AO24</f>
        <v>44</v>
      </c>
      <c r="AK24" s="617">
        <v>12</v>
      </c>
      <c r="AL24" s="110">
        <v>42</v>
      </c>
      <c r="AM24" s="110">
        <v>2</v>
      </c>
      <c r="AN24" s="110"/>
      <c r="AO24" s="111"/>
      <c r="AP24" s="62">
        <f>AR24+AS24+AT24+AU24</f>
        <v>0</v>
      </c>
      <c r="AQ24" s="113"/>
      <c r="AR24" s="110"/>
      <c r="AS24" s="110"/>
      <c r="AT24" s="110"/>
      <c r="AU24" s="114"/>
      <c r="AV24" s="62">
        <f>AX24+AY24+AZ24+BA24</f>
        <v>0</v>
      </c>
      <c r="AW24" s="115"/>
      <c r="AX24" s="116"/>
      <c r="AY24" s="116"/>
      <c r="AZ24" s="116"/>
      <c r="BA24" s="117"/>
      <c r="BB24" s="72">
        <f>BD24+BE24+BF24+BG24</f>
        <v>0</v>
      </c>
      <c r="BC24" s="115"/>
      <c r="BD24" s="116"/>
      <c r="BE24" s="116"/>
      <c r="BF24" s="116"/>
      <c r="BG24" s="117"/>
      <c r="BH24" s="72">
        <f t="shared" ref="BH24:BH39" si="5">BJ24+BK24+BL24+BM24</f>
        <v>0</v>
      </c>
      <c r="BI24" s="115"/>
      <c r="BJ24" s="110"/>
      <c r="BK24" s="110"/>
      <c r="BL24" s="110"/>
      <c r="BM24" s="114"/>
      <c r="BN24" s="72">
        <f>BP24+BQ24+BR24+BS24</f>
        <v>0</v>
      </c>
      <c r="BO24" s="115"/>
      <c r="BP24" s="116"/>
      <c r="BQ24" s="116"/>
      <c r="BR24" s="116"/>
      <c r="BS24" s="117"/>
      <c r="BT24" s="72">
        <f t="shared" ref="BT24:BT39" si="6">BV24+BW24+BX24+BY24</f>
        <v>0</v>
      </c>
      <c r="BU24" s="115"/>
      <c r="BV24" s="110"/>
      <c r="BW24" s="110"/>
      <c r="BX24" s="110"/>
      <c r="BY24" s="114"/>
    </row>
    <row r="25" spans="1:77" x14ac:dyDescent="0.2">
      <c r="A25" s="107" t="s">
        <v>65</v>
      </c>
      <c r="B25" s="417" t="s">
        <v>344</v>
      </c>
      <c r="C25" s="417"/>
      <c r="D25" s="417"/>
      <c r="E25" s="417"/>
      <c r="F25" s="417"/>
      <c r="G25" s="417"/>
      <c r="H25" s="417"/>
      <c r="I25" s="417"/>
      <c r="J25" s="417"/>
      <c r="K25" s="308"/>
      <c r="L25" s="615"/>
      <c r="M25" s="308"/>
      <c r="N25" s="308"/>
      <c r="O25" s="308"/>
      <c r="P25" s="308"/>
      <c r="Q25" s="308"/>
      <c r="R25" s="308"/>
      <c r="S25" s="108"/>
      <c r="T25" s="108"/>
      <c r="U25" s="98">
        <f>W25+X25</f>
        <v>36</v>
      </c>
      <c r="V25" s="616"/>
      <c r="W25" s="109">
        <f>AI25+AO25+AU25+BA25+BG25+BM25</f>
        <v>0</v>
      </c>
      <c r="X25" s="384">
        <f>AF25+AG25+AL25+AM25+AR25+AS25+AX25+AY25+BD25+BE25+BJ25+BK25</f>
        <v>36</v>
      </c>
      <c r="Y25" s="111">
        <f t="shared" ref="Y25" si="7">X25-Z25-AA25</f>
        <v>36</v>
      </c>
      <c r="Z25" s="111"/>
      <c r="AA25" s="111"/>
      <c r="AB25" s="111">
        <f>AH25+AN25+AT25+AZ25+BF25+BL25</f>
        <v>0</v>
      </c>
      <c r="AC25" s="112"/>
      <c r="AD25" s="62">
        <f t="shared" si="4"/>
        <v>16</v>
      </c>
      <c r="AE25" s="113"/>
      <c r="AF25" s="384">
        <v>16</v>
      </c>
      <c r="AG25" s="384"/>
      <c r="AH25" s="384"/>
      <c r="AI25" s="385"/>
      <c r="AJ25" s="63">
        <f>AL25+AM25+AN25+AO25</f>
        <v>20</v>
      </c>
      <c r="AK25" s="618"/>
      <c r="AL25" s="384">
        <v>20</v>
      </c>
      <c r="AM25" s="384"/>
      <c r="AN25" s="384"/>
      <c r="AO25" s="111"/>
      <c r="AP25" s="62"/>
      <c r="AQ25" s="113"/>
      <c r="AR25" s="384"/>
      <c r="AS25" s="384"/>
      <c r="AT25" s="384"/>
      <c r="AU25" s="385"/>
      <c r="AV25" s="62"/>
      <c r="AW25" s="115"/>
      <c r="AX25" s="116"/>
      <c r="AY25" s="116"/>
      <c r="AZ25" s="116"/>
      <c r="BA25" s="117"/>
      <c r="BB25" s="72"/>
      <c r="BC25" s="115"/>
      <c r="BD25" s="116"/>
      <c r="BE25" s="116"/>
      <c r="BF25" s="116"/>
      <c r="BG25" s="117"/>
      <c r="BH25" s="72"/>
      <c r="BI25" s="115"/>
      <c r="BJ25" s="384"/>
      <c r="BK25" s="384"/>
      <c r="BL25" s="384"/>
      <c r="BM25" s="385"/>
      <c r="BN25" s="72"/>
      <c r="BO25" s="115"/>
      <c r="BP25" s="116"/>
      <c r="BQ25" s="116"/>
      <c r="BR25" s="116"/>
      <c r="BS25" s="117"/>
      <c r="BT25" s="72"/>
      <c r="BU25" s="115"/>
      <c r="BV25" s="384"/>
      <c r="BW25" s="384"/>
      <c r="BX25" s="384"/>
      <c r="BY25" s="385"/>
    </row>
    <row r="26" spans="1:77" x14ac:dyDescent="0.2">
      <c r="A26" s="107" t="s">
        <v>66</v>
      </c>
      <c r="B26" s="417" t="s">
        <v>78</v>
      </c>
      <c r="C26" s="417"/>
      <c r="D26" s="417"/>
      <c r="E26" s="417"/>
      <c r="F26" s="417"/>
      <c r="G26" s="417"/>
      <c r="H26" s="417"/>
      <c r="I26" s="417"/>
      <c r="J26" s="417"/>
      <c r="K26" s="308"/>
      <c r="L26" s="308" t="s">
        <v>145</v>
      </c>
      <c r="M26" s="308"/>
      <c r="N26" s="308"/>
      <c r="O26" s="308"/>
      <c r="P26" s="308"/>
      <c r="Q26" s="308"/>
      <c r="R26" s="308"/>
      <c r="S26" s="108"/>
      <c r="T26" s="108"/>
      <c r="U26" s="98">
        <f>W26+X26</f>
        <v>117</v>
      </c>
      <c r="V26" s="99">
        <f t="shared" ref="V26:V39" si="8">AE26+AK26+AQ26+AW26+BC26+BI26</f>
        <v>0</v>
      </c>
      <c r="W26" s="109">
        <f t="shared" ref="W26:W39" si="9">AI26+AO26+AU26+BA26+BG26+BM26</f>
        <v>0</v>
      </c>
      <c r="X26" s="110">
        <f t="shared" ref="X26:X40" si="10">AF26+AG26+AL26+AM26+AR26+AS26+AX26+AY26+BD26+BE26+BJ26+BK26</f>
        <v>117</v>
      </c>
      <c r="Y26" s="111">
        <f t="shared" si="3"/>
        <v>103</v>
      </c>
      <c r="Z26" s="111">
        <v>14</v>
      </c>
      <c r="AA26" s="111"/>
      <c r="AB26" s="111">
        <f t="shared" ref="AB26:AB39" si="11">AH26+AN26+AT26+AZ26+BF26+BL26</f>
        <v>0</v>
      </c>
      <c r="AC26" s="112"/>
      <c r="AD26" s="62">
        <f t="shared" si="4"/>
        <v>51</v>
      </c>
      <c r="AE26" s="113"/>
      <c r="AF26" s="110">
        <v>51</v>
      </c>
      <c r="AG26" s="110"/>
      <c r="AH26" s="110"/>
      <c r="AI26" s="114"/>
      <c r="AJ26" s="63">
        <f t="shared" ref="AJ26:AJ39" si="12">AL26+AM26+AN26+AO26</f>
        <v>66</v>
      </c>
      <c r="AK26" s="113"/>
      <c r="AL26" s="110">
        <v>66</v>
      </c>
      <c r="AM26" s="110"/>
      <c r="AN26" s="110"/>
      <c r="AO26" s="111"/>
      <c r="AP26" s="62">
        <f t="shared" ref="AP26:AP39" si="13">AR26+AS26+AT26+AU26</f>
        <v>0</v>
      </c>
      <c r="AQ26" s="113"/>
      <c r="AR26" s="110"/>
      <c r="AS26" s="110"/>
      <c r="AT26" s="110"/>
      <c r="AU26" s="114"/>
      <c r="AV26" s="62">
        <f t="shared" ref="AV26:AV39" si="14">AX26+AY26+AZ26+BA26</f>
        <v>0</v>
      </c>
      <c r="AW26" s="115"/>
      <c r="AX26" s="116"/>
      <c r="AY26" s="116"/>
      <c r="AZ26" s="116"/>
      <c r="BA26" s="117"/>
      <c r="BB26" s="72">
        <f t="shared" ref="BB26:BB39" si="15">BD26+BE26+BF26+BG26</f>
        <v>0</v>
      </c>
      <c r="BC26" s="115"/>
      <c r="BD26" s="116"/>
      <c r="BE26" s="116"/>
      <c r="BF26" s="116"/>
      <c r="BG26" s="117"/>
      <c r="BH26" s="72">
        <f t="shared" si="5"/>
        <v>0</v>
      </c>
      <c r="BI26" s="115"/>
      <c r="BJ26" s="110"/>
      <c r="BK26" s="110"/>
      <c r="BL26" s="110"/>
      <c r="BM26" s="114"/>
      <c r="BN26" s="72">
        <f t="shared" ref="BN26:BN39" si="16">BP26+BQ26+BR26+BS26</f>
        <v>0</v>
      </c>
      <c r="BO26" s="115"/>
      <c r="BP26" s="116"/>
      <c r="BQ26" s="116"/>
      <c r="BR26" s="116"/>
      <c r="BS26" s="117"/>
      <c r="BT26" s="72">
        <f t="shared" si="6"/>
        <v>0</v>
      </c>
      <c r="BU26" s="115"/>
      <c r="BV26" s="110"/>
      <c r="BW26" s="110"/>
      <c r="BX26" s="110"/>
      <c r="BY26" s="114"/>
    </row>
    <row r="27" spans="1:77" x14ac:dyDescent="0.2">
      <c r="A27" s="107" t="s">
        <v>67</v>
      </c>
      <c r="B27" s="417" t="s">
        <v>20</v>
      </c>
      <c r="C27" s="417"/>
      <c r="D27" s="417"/>
      <c r="E27" s="417"/>
      <c r="F27" s="417"/>
      <c r="G27" s="417"/>
      <c r="H27" s="417"/>
      <c r="I27" s="417"/>
      <c r="J27" s="417"/>
      <c r="K27" s="309"/>
      <c r="L27" s="308" t="s">
        <v>144</v>
      </c>
      <c r="M27" s="308"/>
      <c r="N27" s="308"/>
      <c r="O27" s="308"/>
      <c r="P27" s="308"/>
      <c r="Q27" s="308"/>
      <c r="R27" s="308"/>
      <c r="S27" s="108"/>
      <c r="T27" s="108">
        <v>171</v>
      </c>
      <c r="U27" s="98">
        <f t="shared" ref="U27:U34" si="17">W27+X27</f>
        <v>117</v>
      </c>
      <c r="V27" s="99">
        <f t="shared" si="8"/>
        <v>0</v>
      </c>
      <c r="W27" s="109">
        <f t="shared" si="9"/>
        <v>0</v>
      </c>
      <c r="X27" s="110">
        <f t="shared" si="10"/>
        <v>117</v>
      </c>
      <c r="Y27" s="111">
        <f t="shared" si="3"/>
        <v>0</v>
      </c>
      <c r="Z27" s="111">
        <v>117</v>
      </c>
      <c r="AA27" s="111"/>
      <c r="AB27" s="111">
        <f t="shared" si="11"/>
        <v>0</v>
      </c>
      <c r="AC27" s="112"/>
      <c r="AD27" s="62">
        <f t="shared" si="4"/>
        <v>51</v>
      </c>
      <c r="AE27" s="113"/>
      <c r="AF27" s="110">
        <v>51</v>
      </c>
      <c r="AG27" s="110"/>
      <c r="AH27" s="110"/>
      <c r="AI27" s="114"/>
      <c r="AJ27" s="63">
        <f t="shared" si="12"/>
        <v>66</v>
      </c>
      <c r="AK27" s="113"/>
      <c r="AL27" s="110">
        <v>66</v>
      </c>
      <c r="AM27" s="110"/>
      <c r="AN27" s="110"/>
      <c r="AO27" s="111"/>
      <c r="AP27" s="62">
        <f t="shared" si="13"/>
        <v>0</v>
      </c>
      <c r="AQ27" s="113"/>
      <c r="AR27" s="110"/>
      <c r="AS27" s="110"/>
      <c r="AT27" s="110"/>
      <c r="AU27" s="114"/>
      <c r="AV27" s="62">
        <f t="shared" si="14"/>
        <v>0</v>
      </c>
      <c r="AW27" s="115"/>
      <c r="AX27" s="116"/>
      <c r="AY27" s="116"/>
      <c r="AZ27" s="116"/>
      <c r="BA27" s="117"/>
      <c r="BB27" s="72">
        <f t="shared" si="15"/>
        <v>0</v>
      </c>
      <c r="BC27" s="115"/>
      <c r="BD27" s="116"/>
      <c r="BE27" s="116"/>
      <c r="BF27" s="116"/>
      <c r="BG27" s="117"/>
      <c r="BH27" s="72">
        <f t="shared" si="5"/>
        <v>0</v>
      </c>
      <c r="BI27" s="115"/>
      <c r="BJ27" s="110"/>
      <c r="BK27" s="110"/>
      <c r="BL27" s="110"/>
      <c r="BM27" s="114"/>
      <c r="BN27" s="72">
        <f t="shared" si="16"/>
        <v>0</v>
      </c>
      <c r="BO27" s="115"/>
      <c r="BP27" s="116"/>
      <c r="BQ27" s="116"/>
      <c r="BR27" s="116"/>
      <c r="BS27" s="117"/>
      <c r="BT27" s="72">
        <f t="shared" si="6"/>
        <v>0</v>
      </c>
      <c r="BU27" s="115"/>
      <c r="BV27" s="110"/>
      <c r="BW27" s="110"/>
      <c r="BX27" s="110"/>
      <c r="BY27" s="114"/>
    </row>
    <row r="28" spans="1:77" x14ac:dyDescent="0.2">
      <c r="A28" s="107" t="s">
        <v>68</v>
      </c>
      <c r="B28" s="417" t="s">
        <v>107</v>
      </c>
      <c r="C28" s="417"/>
      <c r="D28" s="417"/>
      <c r="E28" s="417"/>
      <c r="F28" s="417"/>
      <c r="G28" s="417"/>
      <c r="H28" s="417"/>
      <c r="I28" s="417"/>
      <c r="J28" s="417"/>
      <c r="K28" s="308"/>
      <c r="L28" s="308" t="s">
        <v>144</v>
      </c>
      <c r="M28" s="308"/>
      <c r="N28" s="308"/>
      <c r="O28" s="308"/>
      <c r="P28" s="308"/>
      <c r="Q28" s="308"/>
      <c r="R28" s="308"/>
      <c r="S28" s="108"/>
      <c r="T28" s="108">
        <v>285</v>
      </c>
      <c r="U28" s="98">
        <f t="shared" si="17"/>
        <v>234</v>
      </c>
      <c r="V28" s="99">
        <f t="shared" si="8"/>
        <v>18</v>
      </c>
      <c r="W28" s="109">
        <f t="shared" si="9"/>
        <v>0</v>
      </c>
      <c r="X28" s="110">
        <f t="shared" si="10"/>
        <v>234</v>
      </c>
      <c r="Y28" s="111">
        <f t="shared" si="3"/>
        <v>234</v>
      </c>
      <c r="Z28" s="111">
        <v>0</v>
      </c>
      <c r="AA28" s="111"/>
      <c r="AB28" s="111">
        <f t="shared" si="11"/>
        <v>0</v>
      </c>
      <c r="AC28" s="112"/>
      <c r="AD28" s="62">
        <f t="shared" si="4"/>
        <v>102</v>
      </c>
      <c r="AE28" s="113"/>
      <c r="AF28" s="110">
        <v>102</v>
      </c>
      <c r="AG28" s="110"/>
      <c r="AH28" s="110"/>
      <c r="AI28" s="114"/>
      <c r="AJ28" s="63">
        <f t="shared" si="12"/>
        <v>132</v>
      </c>
      <c r="AK28" s="113">
        <v>18</v>
      </c>
      <c r="AL28" s="110">
        <v>130</v>
      </c>
      <c r="AM28" s="110">
        <v>2</v>
      </c>
      <c r="AN28" s="110"/>
      <c r="AO28" s="111"/>
      <c r="AP28" s="62">
        <f t="shared" si="13"/>
        <v>0</v>
      </c>
      <c r="AQ28" s="113"/>
      <c r="AR28" s="110"/>
      <c r="AS28" s="110"/>
      <c r="AT28" s="110"/>
      <c r="AU28" s="114"/>
      <c r="AV28" s="62">
        <f t="shared" si="14"/>
        <v>0</v>
      </c>
      <c r="AW28" s="115"/>
      <c r="AX28" s="116"/>
      <c r="AY28" s="116"/>
      <c r="AZ28" s="116"/>
      <c r="BA28" s="117"/>
      <c r="BB28" s="72">
        <f t="shared" si="15"/>
        <v>0</v>
      </c>
      <c r="BC28" s="115"/>
      <c r="BD28" s="116"/>
      <c r="BE28" s="116"/>
      <c r="BF28" s="116"/>
      <c r="BG28" s="117"/>
      <c r="BH28" s="72">
        <f t="shared" si="5"/>
        <v>0</v>
      </c>
      <c r="BI28" s="115"/>
      <c r="BJ28" s="110"/>
      <c r="BK28" s="110"/>
      <c r="BL28" s="110"/>
      <c r="BM28" s="114"/>
      <c r="BN28" s="72">
        <f t="shared" si="16"/>
        <v>0</v>
      </c>
      <c r="BO28" s="115"/>
      <c r="BP28" s="116"/>
      <c r="BQ28" s="116"/>
      <c r="BR28" s="116"/>
      <c r="BS28" s="117"/>
      <c r="BT28" s="72">
        <f t="shared" si="6"/>
        <v>0</v>
      </c>
      <c r="BU28" s="115"/>
      <c r="BV28" s="110"/>
      <c r="BW28" s="110"/>
      <c r="BX28" s="110"/>
      <c r="BY28" s="114"/>
    </row>
    <row r="29" spans="1:77" x14ac:dyDescent="0.2">
      <c r="A29" s="107" t="s">
        <v>69</v>
      </c>
      <c r="B29" s="417" t="s">
        <v>21</v>
      </c>
      <c r="C29" s="417"/>
      <c r="D29" s="417"/>
      <c r="E29" s="417"/>
      <c r="F29" s="417"/>
      <c r="G29" s="417"/>
      <c r="H29" s="417"/>
      <c r="I29" s="417"/>
      <c r="J29" s="417"/>
      <c r="K29" s="309"/>
      <c r="L29" s="308" t="s">
        <v>145</v>
      </c>
      <c r="M29" s="308"/>
      <c r="N29" s="308"/>
      <c r="O29" s="308"/>
      <c r="P29" s="308"/>
      <c r="Q29" s="308"/>
      <c r="R29" s="308"/>
      <c r="S29" s="108"/>
      <c r="T29" s="108">
        <v>171</v>
      </c>
      <c r="U29" s="98">
        <f t="shared" si="17"/>
        <v>117</v>
      </c>
      <c r="V29" s="99">
        <f t="shared" si="8"/>
        <v>0</v>
      </c>
      <c r="W29" s="109">
        <f t="shared" si="9"/>
        <v>0</v>
      </c>
      <c r="X29" s="110">
        <f t="shared" si="10"/>
        <v>117</v>
      </c>
      <c r="Y29" s="111">
        <f t="shared" si="3"/>
        <v>107</v>
      </c>
      <c r="Z29" s="111">
        <v>10</v>
      </c>
      <c r="AA29" s="111"/>
      <c r="AB29" s="111">
        <f t="shared" si="11"/>
        <v>0</v>
      </c>
      <c r="AC29" s="112"/>
      <c r="AD29" s="62">
        <f t="shared" si="4"/>
        <v>51</v>
      </c>
      <c r="AE29" s="113"/>
      <c r="AF29" s="110">
        <v>51</v>
      </c>
      <c r="AG29" s="110"/>
      <c r="AH29" s="110"/>
      <c r="AI29" s="114"/>
      <c r="AJ29" s="63">
        <f t="shared" si="12"/>
        <v>66</v>
      </c>
      <c r="AK29" s="113"/>
      <c r="AL29" s="110">
        <v>66</v>
      </c>
      <c r="AM29" s="110"/>
      <c r="AN29" s="110"/>
      <c r="AO29" s="111"/>
      <c r="AP29" s="62">
        <f t="shared" si="13"/>
        <v>0</v>
      </c>
      <c r="AQ29" s="113"/>
      <c r="AR29" s="110"/>
      <c r="AS29" s="110"/>
      <c r="AT29" s="110"/>
      <c r="AU29" s="114"/>
      <c r="AV29" s="62">
        <f t="shared" si="14"/>
        <v>0</v>
      </c>
      <c r="AW29" s="115"/>
      <c r="AX29" s="116"/>
      <c r="AY29" s="116"/>
      <c r="AZ29" s="116"/>
      <c r="BA29" s="117"/>
      <c r="BB29" s="72">
        <f t="shared" si="15"/>
        <v>0</v>
      </c>
      <c r="BC29" s="115"/>
      <c r="BD29" s="116"/>
      <c r="BE29" s="116"/>
      <c r="BF29" s="116"/>
      <c r="BG29" s="117"/>
      <c r="BH29" s="72">
        <f t="shared" si="5"/>
        <v>0</v>
      </c>
      <c r="BI29" s="115"/>
      <c r="BJ29" s="110"/>
      <c r="BK29" s="110"/>
      <c r="BL29" s="110"/>
      <c r="BM29" s="114"/>
      <c r="BN29" s="72">
        <f t="shared" si="16"/>
        <v>0</v>
      </c>
      <c r="BO29" s="115"/>
      <c r="BP29" s="116"/>
      <c r="BQ29" s="116"/>
      <c r="BR29" s="116"/>
      <c r="BS29" s="117"/>
      <c r="BT29" s="72">
        <f t="shared" si="6"/>
        <v>0</v>
      </c>
      <c r="BU29" s="115"/>
      <c r="BV29" s="110"/>
      <c r="BW29" s="110"/>
      <c r="BX29" s="110"/>
      <c r="BY29" s="114"/>
    </row>
    <row r="30" spans="1:77" x14ac:dyDescent="0.2">
      <c r="A30" s="107" t="s">
        <v>70</v>
      </c>
      <c r="B30" s="417" t="s">
        <v>22</v>
      </c>
      <c r="C30" s="417"/>
      <c r="D30" s="417"/>
      <c r="E30" s="417"/>
      <c r="F30" s="417"/>
      <c r="G30" s="417"/>
      <c r="H30" s="417"/>
      <c r="I30" s="417"/>
      <c r="J30" s="417"/>
      <c r="K30" s="309" t="s">
        <v>146</v>
      </c>
      <c r="L30" s="308" t="s">
        <v>145</v>
      </c>
      <c r="M30" s="308"/>
      <c r="N30" s="308"/>
      <c r="O30" s="308"/>
      <c r="P30" s="308"/>
      <c r="Q30" s="308"/>
      <c r="R30" s="308"/>
      <c r="S30" s="108"/>
      <c r="T30" s="118">
        <v>171</v>
      </c>
      <c r="U30" s="98">
        <f t="shared" si="17"/>
        <v>117</v>
      </c>
      <c r="V30" s="99">
        <f t="shared" si="8"/>
        <v>0</v>
      </c>
      <c r="W30" s="109">
        <f t="shared" si="9"/>
        <v>0</v>
      </c>
      <c r="X30" s="110">
        <f t="shared" si="10"/>
        <v>117</v>
      </c>
      <c r="Y30" s="111">
        <f t="shared" si="3"/>
        <v>4</v>
      </c>
      <c r="Z30" s="111">
        <v>113</v>
      </c>
      <c r="AA30" s="111"/>
      <c r="AB30" s="111">
        <f t="shared" si="11"/>
        <v>0</v>
      </c>
      <c r="AC30" s="112"/>
      <c r="AD30" s="62">
        <f t="shared" si="4"/>
        <v>51</v>
      </c>
      <c r="AE30" s="113"/>
      <c r="AF30" s="110">
        <v>51</v>
      </c>
      <c r="AG30" s="110"/>
      <c r="AH30" s="110"/>
      <c r="AI30" s="114"/>
      <c r="AJ30" s="63">
        <f t="shared" si="12"/>
        <v>66</v>
      </c>
      <c r="AK30" s="113"/>
      <c r="AL30" s="110">
        <v>66</v>
      </c>
      <c r="AM30" s="110"/>
      <c r="AN30" s="110"/>
      <c r="AO30" s="111"/>
      <c r="AP30" s="62">
        <f t="shared" si="13"/>
        <v>0</v>
      </c>
      <c r="AQ30" s="113"/>
      <c r="AR30" s="110"/>
      <c r="AS30" s="110"/>
      <c r="AT30" s="110"/>
      <c r="AU30" s="114"/>
      <c r="AV30" s="62">
        <f t="shared" si="14"/>
        <v>0</v>
      </c>
      <c r="AW30" s="115"/>
      <c r="AX30" s="116"/>
      <c r="AY30" s="116"/>
      <c r="AZ30" s="116"/>
      <c r="BA30" s="117"/>
      <c r="BB30" s="72">
        <f t="shared" si="15"/>
        <v>0</v>
      </c>
      <c r="BC30" s="115"/>
      <c r="BD30" s="116"/>
      <c r="BE30" s="116"/>
      <c r="BF30" s="116"/>
      <c r="BG30" s="117"/>
      <c r="BH30" s="72">
        <f t="shared" si="5"/>
        <v>0</v>
      </c>
      <c r="BI30" s="115"/>
      <c r="BJ30" s="110"/>
      <c r="BK30" s="110"/>
      <c r="BL30" s="110"/>
      <c r="BM30" s="114"/>
      <c r="BN30" s="72">
        <f t="shared" si="16"/>
        <v>0</v>
      </c>
      <c r="BO30" s="115"/>
      <c r="BP30" s="116"/>
      <c r="BQ30" s="116"/>
      <c r="BR30" s="116"/>
      <c r="BS30" s="117"/>
      <c r="BT30" s="72">
        <f t="shared" si="6"/>
        <v>0</v>
      </c>
      <c r="BU30" s="115"/>
      <c r="BV30" s="110"/>
      <c r="BW30" s="110"/>
      <c r="BX30" s="110"/>
      <c r="BY30" s="114"/>
    </row>
    <row r="31" spans="1:77" x14ac:dyDescent="0.2">
      <c r="A31" s="107" t="s">
        <v>71</v>
      </c>
      <c r="B31" s="417" t="s">
        <v>23</v>
      </c>
      <c r="C31" s="417"/>
      <c r="D31" s="417"/>
      <c r="E31" s="417"/>
      <c r="F31" s="417"/>
      <c r="G31" s="417"/>
      <c r="H31" s="417"/>
      <c r="I31" s="417"/>
      <c r="J31" s="417"/>
      <c r="K31" s="309"/>
      <c r="L31" s="308" t="s">
        <v>145</v>
      </c>
      <c r="M31" s="308"/>
      <c r="N31" s="308"/>
      <c r="O31" s="308"/>
      <c r="P31" s="308"/>
      <c r="Q31" s="308"/>
      <c r="R31" s="308"/>
      <c r="S31" s="108"/>
      <c r="T31" s="119">
        <v>72</v>
      </c>
      <c r="U31" s="98">
        <f t="shared" si="17"/>
        <v>70</v>
      </c>
      <c r="V31" s="99">
        <f t="shared" si="8"/>
        <v>0</v>
      </c>
      <c r="W31" s="109">
        <f t="shared" si="9"/>
        <v>0</v>
      </c>
      <c r="X31" s="110">
        <f t="shared" si="10"/>
        <v>70</v>
      </c>
      <c r="Y31" s="111">
        <f t="shared" si="3"/>
        <v>70</v>
      </c>
      <c r="Z31" s="111">
        <v>0</v>
      </c>
      <c r="AA31" s="111"/>
      <c r="AB31" s="111">
        <f t="shared" si="11"/>
        <v>0</v>
      </c>
      <c r="AC31" s="112"/>
      <c r="AD31" s="62">
        <f t="shared" si="4"/>
        <v>34</v>
      </c>
      <c r="AE31" s="113"/>
      <c r="AF31" s="110">
        <v>34</v>
      </c>
      <c r="AG31" s="110"/>
      <c r="AH31" s="110"/>
      <c r="AI31" s="114"/>
      <c r="AJ31" s="63">
        <f t="shared" si="12"/>
        <v>36</v>
      </c>
      <c r="AK31" s="113"/>
      <c r="AL31" s="110">
        <v>36</v>
      </c>
      <c r="AM31" s="110"/>
      <c r="AN31" s="110"/>
      <c r="AO31" s="111"/>
      <c r="AP31" s="62">
        <f t="shared" si="13"/>
        <v>0</v>
      </c>
      <c r="AQ31" s="113"/>
      <c r="AR31" s="110"/>
      <c r="AS31" s="110"/>
      <c r="AT31" s="110"/>
      <c r="AU31" s="114"/>
      <c r="AV31" s="62">
        <f t="shared" si="14"/>
        <v>0</v>
      </c>
      <c r="AW31" s="115"/>
      <c r="AX31" s="116"/>
      <c r="AY31" s="116"/>
      <c r="AZ31" s="116"/>
      <c r="BA31" s="117"/>
      <c r="BB31" s="72">
        <f t="shared" si="15"/>
        <v>0</v>
      </c>
      <c r="BC31" s="115"/>
      <c r="BD31" s="116"/>
      <c r="BE31" s="116"/>
      <c r="BF31" s="116"/>
      <c r="BG31" s="117"/>
      <c r="BH31" s="72">
        <f t="shared" si="5"/>
        <v>0</v>
      </c>
      <c r="BI31" s="115"/>
      <c r="BJ31" s="110"/>
      <c r="BK31" s="110"/>
      <c r="BL31" s="110"/>
      <c r="BM31" s="114"/>
      <c r="BN31" s="72">
        <f t="shared" si="16"/>
        <v>0</v>
      </c>
      <c r="BO31" s="115"/>
      <c r="BP31" s="116"/>
      <c r="BQ31" s="116"/>
      <c r="BR31" s="116"/>
      <c r="BS31" s="117"/>
      <c r="BT31" s="72">
        <f t="shared" si="6"/>
        <v>0</v>
      </c>
      <c r="BU31" s="115"/>
      <c r="BV31" s="110"/>
      <c r="BW31" s="110"/>
      <c r="BX31" s="110"/>
      <c r="BY31" s="114"/>
    </row>
    <row r="32" spans="1:77" x14ac:dyDescent="0.2">
      <c r="A32" s="107" t="s">
        <v>72</v>
      </c>
      <c r="B32" s="417" t="s">
        <v>108</v>
      </c>
      <c r="C32" s="417"/>
      <c r="D32" s="417"/>
      <c r="E32" s="417"/>
      <c r="F32" s="417"/>
      <c r="G32" s="417"/>
      <c r="H32" s="417"/>
      <c r="I32" s="417"/>
      <c r="J32" s="417"/>
      <c r="K32" s="309"/>
      <c r="L32" s="308" t="s">
        <v>145</v>
      </c>
      <c r="M32" s="308"/>
      <c r="N32" s="308"/>
      <c r="O32" s="308"/>
      <c r="P32" s="308"/>
      <c r="Q32" s="308"/>
      <c r="R32" s="308"/>
      <c r="S32" s="108"/>
      <c r="T32" s="108"/>
      <c r="U32" s="98">
        <f t="shared" si="17"/>
        <v>36</v>
      </c>
      <c r="V32" s="99">
        <f t="shared" si="8"/>
        <v>0</v>
      </c>
      <c r="W32" s="109">
        <f t="shared" si="9"/>
        <v>0</v>
      </c>
      <c r="X32" s="110">
        <f t="shared" si="10"/>
        <v>36</v>
      </c>
      <c r="Y32" s="111">
        <f t="shared" si="3"/>
        <v>36</v>
      </c>
      <c r="Z32" s="111">
        <v>0</v>
      </c>
      <c r="AA32" s="111"/>
      <c r="AB32" s="111">
        <f t="shared" si="11"/>
        <v>0</v>
      </c>
      <c r="AC32" s="112"/>
      <c r="AD32" s="62">
        <f t="shared" si="4"/>
        <v>0</v>
      </c>
      <c r="AE32" s="113"/>
      <c r="AF32" s="110">
        <v>0</v>
      </c>
      <c r="AG32" s="110"/>
      <c r="AH32" s="110"/>
      <c r="AI32" s="114"/>
      <c r="AJ32" s="63">
        <f t="shared" si="12"/>
        <v>36</v>
      </c>
      <c r="AK32" s="113"/>
      <c r="AL32" s="110">
        <v>36</v>
      </c>
      <c r="AM32" s="110"/>
      <c r="AN32" s="110"/>
      <c r="AO32" s="111"/>
      <c r="AP32" s="62">
        <f t="shared" si="13"/>
        <v>0</v>
      </c>
      <c r="AQ32" s="115"/>
      <c r="AR32" s="116"/>
      <c r="AS32" s="116"/>
      <c r="AT32" s="110"/>
      <c r="AU32" s="114"/>
      <c r="AV32" s="62">
        <f t="shared" si="14"/>
        <v>0</v>
      </c>
      <c r="AW32" s="115"/>
      <c r="AX32" s="116"/>
      <c r="AY32" s="116"/>
      <c r="AZ32" s="116"/>
      <c r="BA32" s="117"/>
      <c r="BB32" s="72">
        <f t="shared" si="15"/>
        <v>0</v>
      </c>
      <c r="BC32" s="115"/>
      <c r="BD32" s="116"/>
      <c r="BE32" s="116"/>
      <c r="BF32" s="116"/>
      <c r="BG32" s="117"/>
      <c r="BH32" s="72">
        <f t="shared" si="5"/>
        <v>0</v>
      </c>
      <c r="BI32" s="115"/>
      <c r="BJ32" s="110"/>
      <c r="BK32" s="110"/>
      <c r="BL32" s="110"/>
      <c r="BM32" s="114"/>
      <c r="BN32" s="72">
        <f t="shared" si="16"/>
        <v>0</v>
      </c>
      <c r="BO32" s="115"/>
      <c r="BP32" s="116"/>
      <c r="BQ32" s="116"/>
      <c r="BR32" s="116"/>
      <c r="BS32" s="117"/>
      <c r="BT32" s="72">
        <f t="shared" si="6"/>
        <v>0</v>
      </c>
      <c r="BU32" s="115"/>
      <c r="BV32" s="110"/>
      <c r="BW32" s="110"/>
      <c r="BX32" s="110"/>
      <c r="BY32" s="114"/>
    </row>
    <row r="33" spans="1:77" ht="26.25" customHeight="1" x14ac:dyDescent="0.2">
      <c r="A33" s="107"/>
      <c r="B33" s="599" t="s">
        <v>115</v>
      </c>
      <c r="C33" s="600"/>
      <c r="D33" s="600"/>
      <c r="E33" s="600"/>
      <c r="F33" s="600"/>
      <c r="G33" s="600"/>
      <c r="H33" s="600"/>
      <c r="I33" s="600"/>
      <c r="J33" s="601"/>
      <c r="K33" s="310"/>
      <c r="L33" s="311"/>
      <c r="M33" s="311"/>
      <c r="N33" s="311"/>
      <c r="O33" s="311"/>
      <c r="P33" s="311"/>
      <c r="Q33" s="311"/>
      <c r="R33" s="311"/>
      <c r="S33" s="97"/>
      <c r="T33" s="97"/>
      <c r="U33" s="98"/>
      <c r="V33" s="99">
        <f t="shared" si="8"/>
        <v>0</v>
      </c>
      <c r="W33" s="109">
        <f t="shared" si="9"/>
        <v>0</v>
      </c>
      <c r="X33" s="110">
        <f t="shared" si="10"/>
        <v>0</v>
      </c>
      <c r="Y33" s="111"/>
      <c r="Z33" s="120"/>
      <c r="AA33" s="120"/>
      <c r="AB33" s="111">
        <f t="shared" si="11"/>
        <v>0</v>
      </c>
      <c r="AC33" s="112"/>
      <c r="AD33" s="62">
        <f t="shared" si="4"/>
        <v>0</v>
      </c>
      <c r="AE33" s="113"/>
      <c r="AF33" s="110"/>
      <c r="AG33" s="110"/>
      <c r="AH33" s="110"/>
      <c r="AI33" s="114"/>
      <c r="AJ33" s="63">
        <f t="shared" si="12"/>
        <v>0</v>
      </c>
      <c r="AK33" s="113"/>
      <c r="AL33" s="110"/>
      <c r="AM33" s="110"/>
      <c r="AN33" s="110"/>
      <c r="AO33" s="111"/>
      <c r="AP33" s="62">
        <f t="shared" si="13"/>
        <v>0</v>
      </c>
      <c r="AQ33" s="115"/>
      <c r="AR33" s="116"/>
      <c r="AS33" s="116"/>
      <c r="AT33" s="110"/>
      <c r="AU33" s="114"/>
      <c r="AV33" s="62">
        <f t="shared" si="14"/>
        <v>0</v>
      </c>
      <c r="AW33" s="115"/>
      <c r="AX33" s="116"/>
      <c r="AY33" s="116"/>
      <c r="AZ33" s="116"/>
      <c r="BA33" s="117"/>
      <c r="BB33" s="72">
        <f t="shared" si="15"/>
        <v>0</v>
      </c>
      <c r="BC33" s="115"/>
      <c r="BD33" s="116"/>
      <c r="BE33" s="116"/>
      <c r="BF33" s="116"/>
      <c r="BG33" s="117"/>
      <c r="BH33" s="72">
        <f t="shared" si="5"/>
        <v>0</v>
      </c>
      <c r="BI33" s="115"/>
      <c r="BJ33" s="110"/>
      <c r="BK33" s="110"/>
      <c r="BL33" s="110"/>
      <c r="BM33" s="114"/>
      <c r="BN33" s="72">
        <f t="shared" si="16"/>
        <v>0</v>
      </c>
      <c r="BO33" s="115"/>
      <c r="BP33" s="116"/>
      <c r="BQ33" s="116"/>
      <c r="BR33" s="116"/>
      <c r="BS33" s="117"/>
      <c r="BT33" s="72">
        <f t="shared" si="6"/>
        <v>0</v>
      </c>
      <c r="BU33" s="115"/>
      <c r="BV33" s="110"/>
      <c r="BW33" s="110"/>
      <c r="BX33" s="110"/>
      <c r="BY33" s="114"/>
    </row>
    <row r="34" spans="1:77" x14ac:dyDescent="0.2">
      <c r="A34" s="107" t="s">
        <v>73</v>
      </c>
      <c r="B34" s="417" t="s">
        <v>160</v>
      </c>
      <c r="C34" s="417"/>
      <c r="D34" s="417"/>
      <c r="E34" s="417"/>
      <c r="F34" s="417"/>
      <c r="G34" s="417"/>
      <c r="H34" s="417"/>
      <c r="I34" s="417"/>
      <c r="J34" s="417"/>
      <c r="K34" s="309"/>
      <c r="L34" s="308" t="s">
        <v>145</v>
      </c>
      <c r="M34" s="308"/>
      <c r="N34" s="308"/>
      <c r="O34" s="308"/>
      <c r="P34" s="308"/>
      <c r="Q34" s="308"/>
      <c r="R34" s="308"/>
      <c r="S34" s="108"/>
      <c r="T34" s="108">
        <v>108</v>
      </c>
      <c r="U34" s="98">
        <f t="shared" si="17"/>
        <v>72</v>
      </c>
      <c r="V34" s="99">
        <f t="shared" si="8"/>
        <v>0</v>
      </c>
      <c r="W34" s="109">
        <f t="shared" si="9"/>
        <v>0</v>
      </c>
      <c r="X34" s="110">
        <f t="shared" si="10"/>
        <v>72</v>
      </c>
      <c r="Y34" s="111">
        <f t="shared" ref="Y34:Y39" si="18">X34-Z34-AA34</f>
        <v>46</v>
      </c>
      <c r="Z34" s="111">
        <v>26</v>
      </c>
      <c r="AA34" s="111"/>
      <c r="AB34" s="111">
        <f t="shared" si="11"/>
        <v>0</v>
      </c>
      <c r="AC34" s="112"/>
      <c r="AD34" s="62">
        <f t="shared" si="4"/>
        <v>28</v>
      </c>
      <c r="AE34" s="113"/>
      <c r="AF34" s="110">
        <v>28</v>
      </c>
      <c r="AG34" s="110"/>
      <c r="AH34" s="110"/>
      <c r="AI34" s="114"/>
      <c r="AJ34" s="63">
        <f t="shared" si="12"/>
        <v>44</v>
      </c>
      <c r="AK34" s="113"/>
      <c r="AL34" s="110">
        <v>44</v>
      </c>
      <c r="AM34" s="110"/>
      <c r="AN34" s="110"/>
      <c r="AO34" s="111"/>
      <c r="AP34" s="62">
        <f t="shared" si="13"/>
        <v>0</v>
      </c>
      <c r="AQ34" s="115"/>
      <c r="AR34" s="116"/>
      <c r="AS34" s="116"/>
      <c r="AT34" s="110"/>
      <c r="AU34" s="114"/>
      <c r="AV34" s="62">
        <f t="shared" si="14"/>
        <v>0</v>
      </c>
      <c r="AW34" s="115"/>
      <c r="AX34" s="116"/>
      <c r="AY34" s="116"/>
      <c r="AZ34" s="116"/>
      <c r="BA34" s="117"/>
      <c r="BB34" s="72">
        <f t="shared" si="15"/>
        <v>0</v>
      </c>
      <c r="BC34" s="115"/>
      <c r="BD34" s="116"/>
      <c r="BE34" s="116"/>
      <c r="BF34" s="116"/>
      <c r="BG34" s="117"/>
      <c r="BH34" s="72">
        <f t="shared" si="5"/>
        <v>0</v>
      </c>
      <c r="BI34" s="115"/>
      <c r="BJ34" s="110"/>
      <c r="BK34" s="110"/>
      <c r="BL34" s="110"/>
      <c r="BM34" s="114"/>
      <c r="BN34" s="72">
        <f t="shared" si="16"/>
        <v>0</v>
      </c>
      <c r="BO34" s="115"/>
      <c r="BP34" s="116"/>
      <c r="BQ34" s="116"/>
      <c r="BR34" s="116"/>
      <c r="BS34" s="117"/>
      <c r="BT34" s="72">
        <f t="shared" si="6"/>
        <v>0</v>
      </c>
      <c r="BU34" s="115"/>
      <c r="BV34" s="110"/>
      <c r="BW34" s="110"/>
      <c r="BX34" s="110"/>
      <c r="BY34" s="114"/>
    </row>
    <row r="35" spans="1:77" x14ac:dyDescent="0.2">
      <c r="A35" s="107" t="s">
        <v>110</v>
      </c>
      <c r="B35" s="417" t="s">
        <v>161</v>
      </c>
      <c r="C35" s="417"/>
      <c r="D35" s="417"/>
      <c r="E35" s="417"/>
      <c r="F35" s="417"/>
      <c r="G35" s="417"/>
      <c r="H35" s="417"/>
      <c r="I35" s="417"/>
      <c r="J35" s="417"/>
      <c r="K35" s="309"/>
      <c r="L35" s="308" t="s">
        <v>145</v>
      </c>
      <c r="M35" s="308"/>
      <c r="N35" s="308"/>
      <c r="O35" s="308"/>
      <c r="P35" s="308"/>
      <c r="Q35" s="308"/>
      <c r="R35" s="308"/>
      <c r="S35" s="108"/>
      <c r="T35" s="108">
        <v>180</v>
      </c>
      <c r="U35" s="98">
        <f t="shared" ref="U35:U39" si="19">W35+X35</f>
        <v>96</v>
      </c>
      <c r="V35" s="99">
        <f t="shared" si="8"/>
        <v>12</v>
      </c>
      <c r="W35" s="109">
        <f t="shared" si="9"/>
        <v>0</v>
      </c>
      <c r="X35" s="110">
        <f t="shared" si="10"/>
        <v>96</v>
      </c>
      <c r="Y35" s="111">
        <f t="shared" si="18"/>
        <v>84</v>
      </c>
      <c r="Z35" s="111">
        <v>12</v>
      </c>
      <c r="AA35" s="111"/>
      <c r="AB35" s="111">
        <f t="shared" si="11"/>
        <v>0</v>
      </c>
      <c r="AC35" s="112"/>
      <c r="AD35" s="62">
        <f t="shared" si="4"/>
        <v>51</v>
      </c>
      <c r="AE35" s="113"/>
      <c r="AF35" s="110">
        <v>51</v>
      </c>
      <c r="AG35" s="110"/>
      <c r="AH35" s="110"/>
      <c r="AI35" s="114"/>
      <c r="AJ35" s="63">
        <f t="shared" si="12"/>
        <v>45</v>
      </c>
      <c r="AK35" s="113">
        <v>12</v>
      </c>
      <c r="AL35" s="110">
        <v>43</v>
      </c>
      <c r="AM35" s="110">
        <v>2</v>
      </c>
      <c r="AN35" s="110"/>
      <c r="AO35" s="111"/>
      <c r="AP35" s="62">
        <f t="shared" si="13"/>
        <v>0</v>
      </c>
      <c r="AQ35" s="115"/>
      <c r="AR35" s="116"/>
      <c r="AS35" s="116"/>
      <c r="AT35" s="110"/>
      <c r="AU35" s="114"/>
      <c r="AV35" s="62">
        <f t="shared" si="14"/>
        <v>0</v>
      </c>
      <c r="AW35" s="115"/>
      <c r="AX35" s="116"/>
      <c r="AY35" s="116"/>
      <c r="AZ35" s="116"/>
      <c r="BA35" s="117"/>
      <c r="BB35" s="72">
        <f t="shared" si="15"/>
        <v>0</v>
      </c>
      <c r="BC35" s="115"/>
      <c r="BD35" s="116"/>
      <c r="BE35" s="116"/>
      <c r="BF35" s="116"/>
      <c r="BG35" s="117"/>
      <c r="BH35" s="72">
        <f t="shared" si="5"/>
        <v>0</v>
      </c>
      <c r="BI35" s="115"/>
      <c r="BJ35" s="110"/>
      <c r="BK35" s="110"/>
      <c r="BL35" s="110"/>
      <c r="BM35" s="114"/>
      <c r="BN35" s="72">
        <f t="shared" si="16"/>
        <v>0</v>
      </c>
      <c r="BO35" s="115"/>
      <c r="BP35" s="116"/>
      <c r="BQ35" s="116"/>
      <c r="BR35" s="116"/>
      <c r="BS35" s="117"/>
      <c r="BT35" s="72">
        <f t="shared" si="6"/>
        <v>0</v>
      </c>
      <c r="BU35" s="115"/>
      <c r="BV35" s="110"/>
      <c r="BW35" s="110"/>
      <c r="BX35" s="110"/>
      <c r="BY35" s="114"/>
    </row>
    <row r="36" spans="1:77" x14ac:dyDescent="0.2">
      <c r="A36" s="107" t="s">
        <v>111</v>
      </c>
      <c r="B36" s="417" t="s">
        <v>162</v>
      </c>
      <c r="C36" s="417"/>
      <c r="D36" s="417"/>
      <c r="E36" s="417"/>
      <c r="F36" s="417"/>
      <c r="G36" s="417"/>
      <c r="H36" s="417"/>
      <c r="I36" s="417"/>
      <c r="J36" s="417"/>
      <c r="K36" s="309" t="s">
        <v>145</v>
      </c>
      <c r="L36" s="308"/>
      <c r="M36" s="308"/>
      <c r="N36" s="308"/>
      <c r="O36" s="308"/>
      <c r="P36" s="308"/>
      <c r="Q36" s="308"/>
      <c r="R36" s="308"/>
      <c r="S36" s="108"/>
      <c r="T36" s="108">
        <v>114</v>
      </c>
      <c r="U36" s="98">
        <f t="shared" si="19"/>
        <v>36</v>
      </c>
      <c r="V36" s="99">
        <f t="shared" si="8"/>
        <v>0</v>
      </c>
      <c r="W36" s="109">
        <f t="shared" si="9"/>
        <v>0</v>
      </c>
      <c r="X36" s="110">
        <f t="shared" si="10"/>
        <v>36</v>
      </c>
      <c r="Y36" s="111">
        <f t="shared" si="18"/>
        <v>28</v>
      </c>
      <c r="Z36" s="111">
        <v>8</v>
      </c>
      <c r="AA36" s="111"/>
      <c r="AB36" s="111">
        <f t="shared" si="11"/>
        <v>0</v>
      </c>
      <c r="AC36" s="112"/>
      <c r="AD36" s="62">
        <f t="shared" si="4"/>
        <v>36</v>
      </c>
      <c r="AE36" s="113"/>
      <c r="AF36" s="110">
        <v>36</v>
      </c>
      <c r="AG36" s="110"/>
      <c r="AH36" s="110"/>
      <c r="AI36" s="114"/>
      <c r="AJ36" s="63">
        <f t="shared" si="12"/>
        <v>0</v>
      </c>
      <c r="AK36" s="113"/>
      <c r="AL36" s="110">
        <v>0</v>
      </c>
      <c r="AM36" s="110"/>
      <c r="AN36" s="110"/>
      <c r="AO36" s="111"/>
      <c r="AP36" s="62">
        <f t="shared" si="13"/>
        <v>0</v>
      </c>
      <c r="AQ36" s="113"/>
      <c r="AR36" s="110"/>
      <c r="AS36" s="110"/>
      <c r="AT36" s="110"/>
      <c r="AU36" s="114"/>
      <c r="AV36" s="62">
        <f t="shared" si="14"/>
        <v>0</v>
      </c>
      <c r="AW36" s="115"/>
      <c r="AX36" s="116"/>
      <c r="AY36" s="116"/>
      <c r="AZ36" s="116"/>
      <c r="BA36" s="117"/>
      <c r="BB36" s="72">
        <f t="shared" si="15"/>
        <v>0</v>
      </c>
      <c r="BC36" s="115"/>
      <c r="BD36" s="116"/>
      <c r="BE36" s="116"/>
      <c r="BF36" s="116"/>
      <c r="BG36" s="117"/>
      <c r="BH36" s="72">
        <f t="shared" si="5"/>
        <v>0</v>
      </c>
      <c r="BI36" s="115"/>
      <c r="BJ36" s="110"/>
      <c r="BK36" s="110"/>
      <c r="BL36" s="110"/>
      <c r="BM36" s="114"/>
      <c r="BN36" s="72">
        <f t="shared" si="16"/>
        <v>0</v>
      </c>
      <c r="BO36" s="115"/>
      <c r="BP36" s="116"/>
      <c r="BQ36" s="116"/>
      <c r="BR36" s="116"/>
      <c r="BS36" s="117"/>
      <c r="BT36" s="72">
        <f t="shared" si="6"/>
        <v>0</v>
      </c>
      <c r="BU36" s="115"/>
      <c r="BV36" s="110"/>
      <c r="BW36" s="110"/>
      <c r="BX36" s="110"/>
      <c r="BY36" s="114"/>
    </row>
    <row r="37" spans="1:77" x14ac:dyDescent="0.2">
      <c r="A37" s="107" t="s">
        <v>112</v>
      </c>
      <c r="B37" s="417" t="s">
        <v>137</v>
      </c>
      <c r="C37" s="417"/>
      <c r="D37" s="417"/>
      <c r="E37" s="417"/>
      <c r="F37" s="417"/>
      <c r="G37" s="417"/>
      <c r="H37" s="417"/>
      <c r="I37" s="417"/>
      <c r="J37" s="417"/>
      <c r="K37" s="312"/>
      <c r="L37" s="308" t="s">
        <v>145</v>
      </c>
      <c r="M37" s="308"/>
      <c r="N37" s="308"/>
      <c r="O37" s="308"/>
      <c r="P37" s="308"/>
      <c r="Q37" s="308"/>
      <c r="R37" s="308"/>
      <c r="S37" s="108"/>
      <c r="T37" s="108">
        <v>171</v>
      </c>
      <c r="U37" s="98">
        <f t="shared" si="19"/>
        <v>36</v>
      </c>
      <c r="V37" s="99">
        <f t="shared" si="8"/>
        <v>0</v>
      </c>
      <c r="W37" s="109">
        <f t="shared" si="9"/>
        <v>0</v>
      </c>
      <c r="X37" s="110">
        <f t="shared" si="10"/>
        <v>36</v>
      </c>
      <c r="Y37" s="111">
        <f t="shared" si="18"/>
        <v>28</v>
      </c>
      <c r="Z37" s="111">
        <v>8</v>
      </c>
      <c r="AA37" s="111"/>
      <c r="AB37" s="111">
        <f t="shared" si="11"/>
        <v>0</v>
      </c>
      <c r="AC37" s="112"/>
      <c r="AD37" s="62">
        <f t="shared" si="4"/>
        <v>0</v>
      </c>
      <c r="AE37" s="113"/>
      <c r="AF37" s="110">
        <v>0</v>
      </c>
      <c r="AG37" s="110"/>
      <c r="AH37" s="110"/>
      <c r="AI37" s="114"/>
      <c r="AJ37" s="63">
        <f t="shared" si="12"/>
        <v>36</v>
      </c>
      <c r="AK37" s="113"/>
      <c r="AL37" s="110">
        <v>36</v>
      </c>
      <c r="AM37" s="110"/>
      <c r="AN37" s="110"/>
      <c r="AO37" s="111"/>
      <c r="AP37" s="62">
        <f t="shared" si="13"/>
        <v>0</v>
      </c>
      <c r="AQ37" s="113"/>
      <c r="AR37" s="110"/>
      <c r="AS37" s="110"/>
      <c r="AT37" s="110"/>
      <c r="AU37" s="114"/>
      <c r="AV37" s="62">
        <f t="shared" si="14"/>
        <v>0</v>
      </c>
      <c r="AW37" s="115"/>
      <c r="AX37" s="116"/>
      <c r="AY37" s="116"/>
      <c r="AZ37" s="116"/>
      <c r="BA37" s="117"/>
      <c r="BB37" s="72">
        <f t="shared" si="15"/>
        <v>0</v>
      </c>
      <c r="BC37" s="115"/>
      <c r="BD37" s="116"/>
      <c r="BE37" s="116"/>
      <c r="BF37" s="116"/>
      <c r="BG37" s="117"/>
      <c r="BH37" s="72">
        <f t="shared" si="5"/>
        <v>0</v>
      </c>
      <c r="BI37" s="115"/>
      <c r="BJ37" s="110"/>
      <c r="BK37" s="110"/>
      <c r="BL37" s="110"/>
      <c r="BM37" s="114"/>
      <c r="BN37" s="72">
        <f t="shared" si="16"/>
        <v>0</v>
      </c>
      <c r="BO37" s="115"/>
      <c r="BP37" s="116"/>
      <c r="BQ37" s="116"/>
      <c r="BR37" s="116"/>
      <c r="BS37" s="117"/>
      <c r="BT37" s="72">
        <f t="shared" si="6"/>
        <v>0</v>
      </c>
      <c r="BU37" s="115"/>
      <c r="BV37" s="110"/>
      <c r="BW37" s="110"/>
      <c r="BX37" s="110"/>
      <c r="BY37" s="114"/>
    </row>
    <row r="38" spans="1:77" x14ac:dyDescent="0.2">
      <c r="A38" s="107" t="s">
        <v>113</v>
      </c>
      <c r="B38" s="417" t="s">
        <v>138</v>
      </c>
      <c r="C38" s="417"/>
      <c r="D38" s="417"/>
      <c r="E38" s="417"/>
      <c r="F38" s="417"/>
      <c r="G38" s="417"/>
      <c r="H38" s="417"/>
      <c r="I38" s="417"/>
      <c r="J38" s="417"/>
      <c r="K38" s="309"/>
      <c r="L38" s="308" t="s">
        <v>144</v>
      </c>
      <c r="M38" s="308"/>
      <c r="N38" s="308"/>
      <c r="O38" s="308"/>
      <c r="P38" s="308"/>
      <c r="Q38" s="308"/>
      <c r="R38" s="308"/>
      <c r="S38" s="121"/>
      <c r="T38" s="121">
        <v>36</v>
      </c>
      <c r="U38" s="98">
        <f t="shared" si="19"/>
        <v>92</v>
      </c>
      <c r="V38" s="99">
        <f t="shared" si="8"/>
        <v>12</v>
      </c>
      <c r="W38" s="109">
        <f t="shared" si="9"/>
        <v>0</v>
      </c>
      <c r="X38" s="110">
        <f t="shared" si="10"/>
        <v>92</v>
      </c>
      <c r="Y38" s="111">
        <f t="shared" si="18"/>
        <v>0</v>
      </c>
      <c r="Z38" s="111">
        <v>92</v>
      </c>
      <c r="AA38" s="111"/>
      <c r="AB38" s="111">
        <f t="shared" si="11"/>
        <v>0</v>
      </c>
      <c r="AC38" s="112"/>
      <c r="AD38" s="62">
        <f t="shared" si="4"/>
        <v>51</v>
      </c>
      <c r="AE38" s="113"/>
      <c r="AF38" s="110">
        <v>51</v>
      </c>
      <c r="AG38" s="110"/>
      <c r="AH38" s="110"/>
      <c r="AI38" s="114"/>
      <c r="AJ38" s="63">
        <f t="shared" si="12"/>
        <v>41</v>
      </c>
      <c r="AK38" s="113">
        <v>12</v>
      </c>
      <c r="AL38" s="110">
        <v>39</v>
      </c>
      <c r="AM38" s="110">
        <v>2</v>
      </c>
      <c r="AN38" s="110"/>
      <c r="AO38" s="111"/>
      <c r="AP38" s="62">
        <f t="shared" si="13"/>
        <v>0</v>
      </c>
      <c r="AQ38" s="113"/>
      <c r="AR38" s="110"/>
      <c r="AS38" s="110"/>
      <c r="AT38" s="110"/>
      <c r="AU38" s="114"/>
      <c r="AV38" s="62">
        <f t="shared" si="14"/>
        <v>0</v>
      </c>
      <c r="AW38" s="115"/>
      <c r="AX38" s="116"/>
      <c r="AY38" s="116"/>
      <c r="AZ38" s="116"/>
      <c r="BA38" s="117"/>
      <c r="BB38" s="72">
        <f t="shared" si="15"/>
        <v>0</v>
      </c>
      <c r="BC38" s="115"/>
      <c r="BD38" s="116"/>
      <c r="BE38" s="116"/>
      <c r="BF38" s="116"/>
      <c r="BG38" s="117"/>
      <c r="BH38" s="72">
        <f t="shared" si="5"/>
        <v>0</v>
      </c>
      <c r="BI38" s="115"/>
      <c r="BJ38" s="110"/>
      <c r="BK38" s="110"/>
      <c r="BL38" s="110"/>
      <c r="BM38" s="114"/>
      <c r="BN38" s="72">
        <f t="shared" si="16"/>
        <v>0</v>
      </c>
      <c r="BO38" s="115"/>
      <c r="BP38" s="116"/>
      <c r="BQ38" s="116"/>
      <c r="BR38" s="116"/>
      <c r="BS38" s="117"/>
      <c r="BT38" s="72">
        <f t="shared" si="6"/>
        <v>0</v>
      </c>
      <c r="BU38" s="115"/>
      <c r="BV38" s="110"/>
      <c r="BW38" s="110"/>
      <c r="BX38" s="110"/>
      <c r="BY38" s="114"/>
    </row>
    <row r="39" spans="1:77" x14ac:dyDescent="0.2">
      <c r="A39" s="107" t="s">
        <v>353</v>
      </c>
      <c r="B39" s="479" t="s">
        <v>163</v>
      </c>
      <c r="C39" s="480"/>
      <c r="D39" s="480"/>
      <c r="E39" s="480"/>
      <c r="F39" s="480"/>
      <c r="G39" s="480"/>
      <c r="H39" s="480"/>
      <c r="I39" s="480"/>
      <c r="J39" s="481"/>
      <c r="K39" s="308" t="s">
        <v>145</v>
      </c>
      <c r="L39" s="308" t="s">
        <v>144</v>
      </c>
      <c r="M39" s="308"/>
      <c r="N39" s="308"/>
      <c r="O39" s="308"/>
      <c r="P39" s="308"/>
      <c r="Q39" s="308"/>
      <c r="R39" s="308"/>
      <c r="S39" s="122"/>
      <c r="T39" s="122">
        <v>72</v>
      </c>
      <c r="U39" s="98">
        <f t="shared" si="19"/>
        <v>111</v>
      </c>
      <c r="V39" s="99">
        <f t="shared" si="8"/>
        <v>18</v>
      </c>
      <c r="W39" s="109">
        <f t="shared" si="9"/>
        <v>0</v>
      </c>
      <c r="X39" s="110">
        <f t="shared" si="10"/>
        <v>111</v>
      </c>
      <c r="Y39" s="111">
        <f t="shared" si="18"/>
        <v>71</v>
      </c>
      <c r="Z39" s="111">
        <v>40</v>
      </c>
      <c r="AA39" s="111"/>
      <c r="AB39" s="111">
        <f t="shared" si="11"/>
        <v>0</v>
      </c>
      <c r="AC39" s="112"/>
      <c r="AD39" s="62">
        <f t="shared" si="4"/>
        <v>39</v>
      </c>
      <c r="AE39" s="113"/>
      <c r="AF39" s="110">
        <v>39</v>
      </c>
      <c r="AG39" s="110"/>
      <c r="AH39" s="110"/>
      <c r="AI39" s="114"/>
      <c r="AJ39" s="63">
        <f t="shared" si="12"/>
        <v>72</v>
      </c>
      <c r="AK39" s="113">
        <v>18</v>
      </c>
      <c r="AL39" s="110">
        <v>70</v>
      </c>
      <c r="AM39" s="110">
        <v>2</v>
      </c>
      <c r="AN39" s="110"/>
      <c r="AO39" s="111"/>
      <c r="AP39" s="62">
        <f t="shared" si="13"/>
        <v>0</v>
      </c>
      <c r="AQ39" s="113"/>
      <c r="AR39" s="110"/>
      <c r="AS39" s="110"/>
      <c r="AT39" s="110"/>
      <c r="AU39" s="114"/>
      <c r="AV39" s="62">
        <f t="shared" si="14"/>
        <v>0</v>
      </c>
      <c r="AW39" s="115"/>
      <c r="AX39" s="116"/>
      <c r="AY39" s="116"/>
      <c r="AZ39" s="116"/>
      <c r="BA39" s="117"/>
      <c r="BB39" s="72">
        <f t="shared" si="15"/>
        <v>0</v>
      </c>
      <c r="BC39" s="115"/>
      <c r="BD39" s="116"/>
      <c r="BE39" s="116"/>
      <c r="BF39" s="116"/>
      <c r="BG39" s="117"/>
      <c r="BH39" s="72">
        <f t="shared" si="5"/>
        <v>0</v>
      </c>
      <c r="BI39" s="115"/>
      <c r="BJ39" s="110"/>
      <c r="BK39" s="110"/>
      <c r="BL39" s="110"/>
      <c r="BM39" s="114"/>
      <c r="BN39" s="72">
        <f t="shared" si="16"/>
        <v>0</v>
      </c>
      <c r="BO39" s="115"/>
      <c r="BP39" s="116"/>
      <c r="BQ39" s="116"/>
      <c r="BR39" s="116"/>
      <c r="BS39" s="117"/>
      <c r="BT39" s="72">
        <f t="shared" si="6"/>
        <v>0</v>
      </c>
      <c r="BU39" s="115"/>
      <c r="BV39" s="110"/>
      <c r="BW39" s="110"/>
      <c r="BX39" s="110"/>
      <c r="BY39" s="114"/>
    </row>
    <row r="40" spans="1:77" ht="36" customHeight="1" x14ac:dyDescent="0.2">
      <c r="A40" s="107"/>
      <c r="B40" s="599" t="s">
        <v>116</v>
      </c>
      <c r="C40" s="600"/>
      <c r="D40" s="600"/>
      <c r="E40" s="600"/>
      <c r="F40" s="600"/>
      <c r="G40" s="600"/>
      <c r="H40" s="600"/>
      <c r="I40" s="600"/>
      <c r="J40" s="601"/>
      <c r="K40" s="308"/>
      <c r="L40" s="308"/>
      <c r="M40" s="308"/>
      <c r="N40" s="308"/>
      <c r="O40" s="308"/>
      <c r="P40" s="308"/>
      <c r="Q40" s="308"/>
      <c r="R40" s="308"/>
      <c r="S40" s="122"/>
      <c r="T40" s="122"/>
      <c r="U40" s="123"/>
      <c r="V40" s="124"/>
      <c r="W40" s="125"/>
      <c r="X40" s="110">
        <f t="shared" si="10"/>
        <v>0</v>
      </c>
      <c r="Y40" s="111"/>
      <c r="Z40" s="111"/>
      <c r="AA40" s="111"/>
      <c r="AB40" s="111"/>
      <c r="AC40" s="112"/>
      <c r="AD40" s="62"/>
      <c r="AE40" s="113"/>
      <c r="AF40" s="110"/>
      <c r="AG40" s="110"/>
      <c r="AH40" s="110"/>
      <c r="AI40" s="114"/>
      <c r="AJ40" s="63"/>
      <c r="AK40" s="113"/>
      <c r="AL40" s="110"/>
      <c r="AM40" s="110"/>
      <c r="AN40" s="110"/>
      <c r="AO40" s="111"/>
      <c r="AP40" s="62"/>
      <c r="AQ40" s="113"/>
      <c r="AR40" s="110"/>
      <c r="AS40" s="110"/>
      <c r="AT40" s="110"/>
      <c r="AU40" s="114"/>
      <c r="AV40" s="62"/>
      <c r="AW40" s="115"/>
      <c r="AX40" s="116"/>
      <c r="AY40" s="116"/>
      <c r="AZ40" s="116"/>
      <c r="BA40" s="117"/>
      <c r="BB40" s="72"/>
      <c r="BC40" s="115"/>
      <c r="BD40" s="116"/>
      <c r="BE40" s="116"/>
      <c r="BF40" s="116"/>
      <c r="BG40" s="117"/>
      <c r="BH40" s="72"/>
      <c r="BI40" s="115"/>
      <c r="BJ40" s="110"/>
      <c r="BK40" s="110"/>
      <c r="BL40" s="110"/>
      <c r="BM40" s="114"/>
      <c r="BN40" s="72"/>
      <c r="BO40" s="115"/>
      <c r="BP40" s="116"/>
      <c r="BQ40" s="116"/>
      <c r="BR40" s="116"/>
      <c r="BS40" s="117"/>
      <c r="BT40" s="72"/>
      <c r="BU40" s="115"/>
      <c r="BV40" s="110"/>
      <c r="BW40" s="110"/>
      <c r="BX40" s="110"/>
      <c r="BY40" s="114"/>
    </row>
    <row r="41" spans="1:77" ht="25.5" customHeight="1" x14ac:dyDescent="0.2">
      <c r="A41" s="592" t="s">
        <v>75</v>
      </c>
      <c r="B41" s="594" t="s">
        <v>164</v>
      </c>
      <c r="C41" s="595"/>
      <c r="D41" s="595"/>
      <c r="E41" s="595"/>
      <c r="F41" s="595"/>
      <c r="G41" s="595"/>
      <c r="H41" s="595"/>
      <c r="I41" s="595"/>
      <c r="J41" s="596"/>
      <c r="K41" s="597"/>
      <c r="L41" s="527" t="s">
        <v>146</v>
      </c>
      <c r="M41" s="527"/>
      <c r="N41" s="527"/>
      <c r="O41" s="527"/>
      <c r="P41" s="313"/>
      <c r="Q41" s="313"/>
      <c r="R41" s="525"/>
      <c r="S41" s="122"/>
      <c r="T41" s="122"/>
      <c r="U41" s="613">
        <f>W41+X41</f>
        <v>39</v>
      </c>
      <c r="V41" s="611">
        <f>AE41+AK41+AQ41+AW41+BC41+BI41</f>
        <v>0</v>
      </c>
      <c r="W41" s="621">
        <f>AI41+AO41+AU41+BA41+BG41+BM41</f>
        <v>0</v>
      </c>
      <c r="X41" s="408">
        <f>AF41+AG41+AL41+AM41+AR41+AS41+AX41+AY41+BD41+BE41+BJ41+BK41</f>
        <v>39</v>
      </c>
      <c r="Y41" s="408">
        <f>X41-Z41-AA41</f>
        <v>39</v>
      </c>
      <c r="Z41" s="408"/>
      <c r="AA41" s="408"/>
      <c r="AB41" s="408">
        <f>AH41+AN41+AT41+AZ41+BF41+BL41</f>
        <v>0</v>
      </c>
      <c r="AC41" s="619"/>
      <c r="AD41" s="459">
        <f>AF41+AG41+AH41+AI41</f>
        <v>17</v>
      </c>
      <c r="AE41" s="464"/>
      <c r="AF41" s="410">
        <v>17</v>
      </c>
      <c r="AG41" s="408"/>
      <c r="AH41" s="408">
        <v>0</v>
      </c>
      <c r="AI41" s="457">
        <v>0</v>
      </c>
      <c r="AJ41" s="466">
        <f>AL41+AM41+AN41+AO41</f>
        <v>22</v>
      </c>
      <c r="AK41" s="464"/>
      <c r="AL41" s="410">
        <v>22</v>
      </c>
      <c r="AM41" s="408"/>
      <c r="AN41" s="410"/>
      <c r="AO41" s="455"/>
      <c r="AP41" s="459">
        <f>AR41+AS41+AT41+AU41</f>
        <v>0</v>
      </c>
      <c r="AQ41" s="464"/>
      <c r="AR41" s="410"/>
      <c r="AS41" s="408"/>
      <c r="AT41" s="410"/>
      <c r="AU41" s="457"/>
      <c r="AV41" s="459">
        <f>AX41+AY41+AZ41+BA41</f>
        <v>0</v>
      </c>
      <c r="AW41" s="427"/>
      <c r="AX41" s="429"/>
      <c r="AY41" s="431"/>
      <c r="AZ41" s="429"/>
      <c r="BA41" s="433"/>
      <c r="BB41" s="425">
        <f>BD41+BE41+BF41+BG41</f>
        <v>0</v>
      </c>
      <c r="BC41" s="427"/>
      <c r="BD41" s="429"/>
      <c r="BE41" s="431"/>
      <c r="BF41" s="429"/>
      <c r="BG41" s="433"/>
      <c r="BH41" s="425">
        <f>BJ41+BK41+BL41+BM41</f>
        <v>0</v>
      </c>
      <c r="BI41" s="427"/>
      <c r="BJ41" s="410"/>
      <c r="BK41" s="408"/>
      <c r="BL41" s="410"/>
      <c r="BM41" s="412"/>
      <c r="BN41" s="425">
        <f>BP41+BQ41+BR41+BS41</f>
        <v>0</v>
      </c>
      <c r="BO41" s="427"/>
      <c r="BP41" s="429"/>
      <c r="BQ41" s="431"/>
      <c r="BR41" s="429"/>
      <c r="BS41" s="433"/>
      <c r="BT41" s="425">
        <f>BV41+BW41+BX41+BY41</f>
        <v>0</v>
      </c>
      <c r="BU41" s="427"/>
      <c r="BV41" s="410"/>
      <c r="BW41" s="408"/>
      <c r="BX41" s="410"/>
      <c r="BY41" s="412"/>
    </row>
    <row r="42" spans="1:77" ht="13.5" thickBot="1" x14ac:dyDescent="0.25">
      <c r="A42" s="593"/>
      <c r="B42" s="522" t="s">
        <v>165</v>
      </c>
      <c r="C42" s="523"/>
      <c r="D42" s="523"/>
      <c r="E42" s="523"/>
      <c r="F42" s="523"/>
      <c r="G42" s="523"/>
      <c r="H42" s="523"/>
      <c r="I42" s="523"/>
      <c r="J42" s="524"/>
      <c r="K42" s="598"/>
      <c r="L42" s="528"/>
      <c r="M42" s="528"/>
      <c r="N42" s="528"/>
      <c r="O42" s="528"/>
      <c r="P42" s="314"/>
      <c r="Q42" s="314"/>
      <c r="R42" s="526"/>
      <c r="S42" s="275"/>
      <c r="T42" s="275">
        <v>60</v>
      </c>
      <c r="U42" s="614"/>
      <c r="V42" s="612"/>
      <c r="W42" s="622"/>
      <c r="X42" s="409"/>
      <c r="Y42" s="409"/>
      <c r="Z42" s="409"/>
      <c r="AA42" s="409"/>
      <c r="AB42" s="409"/>
      <c r="AC42" s="620"/>
      <c r="AD42" s="460">
        <f t="shared" ref="AD42" si="20">AF42+AH42+AI42</f>
        <v>0</v>
      </c>
      <c r="AE42" s="465"/>
      <c r="AF42" s="411"/>
      <c r="AG42" s="409"/>
      <c r="AH42" s="409"/>
      <c r="AI42" s="458"/>
      <c r="AJ42" s="467"/>
      <c r="AK42" s="465"/>
      <c r="AL42" s="411"/>
      <c r="AM42" s="409"/>
      <c r="AN42" s="411"/>
      <c r="AO42" s="456"/>
      <c r="AP42" s="460">
        <f t="shared" ref="AP42" si="21">AR42+AT42+AU42</f>
        <v>0</v>
      </c>
      <c r="AQ42" s="465"/>
      <c r="AR42" s="411"/>
      <c r="AS42" s="409"/>
      <c r="AT42" s="411"/>
      <c r="AU42" s="458"/>
      <c r="AV42" s="460">
        <f t="shared" ref="AV42" si="22">AX42+AZ42+BA42</f>
        <v>0</v>
      </c>
      <c r="AW42" s="428"/>
      <c r="AX42" s="430"/>
      <c r="AY42" s="432"/>
      <c r="AZ42" s="430"/>
      <c r="BA42" s="434"/>
      <c r="BB42" s="426">
        <f t="shared" ref="BB42" si="23">BD42+BF42+BG42</f>
        <v>0</v>
      </c>
      <c r="BC42" s="428"/>
      <c r="BD42" s="430"/>
      <c r="BE42" s="432"/>
      <c r="BF42" s="430"/>
      <c r="BG42" s="434"/>
      <c r="BH42" s="426">
        <f>BJ42+BL42+BM42</f>
        <v>0</v>
      </c>
      <c r="BI42" s="428"/>
      <c r="BJ42" s="411"/>
      <c r="BK42" s="409"/>
      <c r="BL42" s="411"/>
      <c r="BM42" s="413"/>
      <c r="BN42" s="426">
        <f t="shared" ref="BN42" si="24">BP42+BR42+BS42</f>
        <v>0</v>
      </c>
      <c r="BO42" s="428"/>
      <c r="BP42" s="430"/>
      <c r="BQ42" s="432"/>
      <c r="BR42" s="430"/>
      <c r="BS42" s="434"/>
      <c r="BT42" s="426">
        <f>BV42+BX42+BY42</f>
        <v>0</v>
      </c>
      <c r="BU42" s="428"/>
      <c r="BV42" s="411"/>
      <c r="BW42" s="409"/>
      <c r="BX42" s="411"/>
      <c r="BY42" s="413"/>
    </row>
    <row r="43" spans="1:77" s="12" customFormat="1" ht="27.75" customHeight="1" x14ac:dyDescent="0.2">
      <c r="A43" s="126"/>
      <c r="B43" s="506" t="s">
        <v>118</v>
      </c>
      <c r="C43" s="507"/>
      <c r="D43" s="507"/>
      <c r="E43" s="507"/>
      <c r="F43" s="507"/>
      <c r="G43" s="507"/>
      <c r="H43" s="507"/>
      <c r="I43" s="507"/>
      <c r="J43" s="508"/>
      <c r="K43" s="545"/>
      <c r="L43" s="546"/>
      <c r="M43" s="546"/>
      <c r="N43" s="546"/>
      <c r="O43" s="546"/>
      <c r="P43" s="546"/>
      <c r="Q43" s="546"/>
      <c r="R43" s="547"/>
      <c r="S43" s="127"/>
      <c r="T43" s="128"/>
      <c r="U43" s="129">
        <f>U44+U51+U56+U70+U95</f>
        <v>4464</v>
      </c>
      <c r="V43" s="129">
        <f t="shared" ref="V43:AA43" si="25">V44+V51+V56+V70+V95</f>
        <v>216</v>
      </c>
      <c r="W43" s="129">
        <f t="shared" si="25"/>
        <v>78</v>
      </c>
      <c r="X43" s="129">
        <f t="shared" si="25"/>
        <v>2982</v>
      </c>
      <c r="Y43" s="129">
        <f t="shared" si="25"/>
        <v>1375</v>
      </c>
      <c r="Z43" s="129">
        <f t="shared" si="25"/>
        <v>1507</v>
      </c>
      <c r="AA43" s="129">
        <f t="shared" si="25"/>
        <v>100</v>
      </c>
      <c r="AB43" s="129">
        <f>AB44+AB51+AB56+AB70+AB94</f>
        <v>1116</v>
      </c>
      <c r="AC43" s="130" t="e">
        <f t="shared" ref="AC43:BH43" si="26">AC44+AC51+AC56+AC70+AC95</f>
        <v>#REF!</v>
      </c>
      <c r="AD43" s="131">
        <f t="shared" si="26"/>
        <v>0</v>
      </c>
      <c r="AE43" s="129">
        <f t="shared" si="26"/>
        <v>0</v>
      </c>
      <c r="AF43" s="129">
        <f t="shared" si="26"/>
        <v>0</v>
      </c>
      <c r="AG43" s="129">
        <f t="shared" si="26"/>
        <v>0</v>
      </c>
      <c r="AH43" s="129">
        <f t="shared" si="26"/>
        <v>0</v>
      </c>
      <c r="AI43" s="132">
        <f t="shared" si="26"/>
        <v>0</v>
      </c>
      <c r="AJ43" s="133">
        <f t="shared" si="26"/>
        <v>0</v>
      </c>
      <c r="AK43" s="129">
        <f t="shared" si="26"/>
        <v>0</v>
      </c>
      <c r="AL43" s="129">
        <f t="shared" si="26"/>
        <v>0</v>
      </c>
      <c r="AM43" s="129">
        <f t="shared" si="26"/>
        <v>0</v>
      </c>
      <c r="AN43" s="129">
        <f t="shared" si="26"/>
        <v>0</v>
      </c>
      <c r="AO43" s="130">
        <f t="shared" si="26"/>
        <v>0</v>
      </c>
      <c r="AP43" s="131">
        <f t="shared" si="26"/>
        <v>576</v>
      </c>
      <c r="AQ43" s="129">
        <f t="shared" si="26"/>
        <v>36</v>
      </c>
      <c r="AR43" s="129">
        <f t="shared" si="26"/>
        <v>566</v>
      </c>
      <c r="AS43" s="129">
        <f t="shared" si="26"/>
        <v>4</v>
      </c>
      <c r="AT43" s="129">
        <f t="shared" si="26"/>
        <v>0</v>
      </c>
      <c r="AU43" s="132">
        <f t="shared" si="26"/>
        <v>6</v>
      </c>
      <c r="AV43" s="131">
        <f t="shared" si="26"/>
        <v>828</v>
      </c>
      <c r="AW43" s="129">
        <f t="shared" si="26"/>
        <v>36</v>
      </c>
      <c r="AX43" s="129">
        <f t="shared" si="26"/>
        <v>636</v>
      </c>
      <c r="AY43" s="129">
        <f t="shared" si="26"/>
        <v>6</v>
      </c>
      <c r="AZ43" s="129">
        <f t="shared" si="26"/>
        <v>180</v>
      </c>
      <c r="BA43" s="132">
        <f t="shared" si="26"/>
        <v>6</v>
      </c>
      <c r="BB43" s="131">
        <f t="shared" si="26"/>
        <v>576</v>
      </c>
      <c r="BC43" s="129">
        <f t="shared" si="26"/>
        <v>36</v>
      </c>
      <c r="BD43" s="129">
        <f t="shared" si="26"/>
        <v>554</v>
      </c>
      <c r="BE43" s="129">
        <f t="shared" si="26"/>
        <v>4</v>
      </c>
      <c r="BF43" s="129">
        <f t="shared" si="26"/>
        <v>0</v>
      </c>
      <c r="BG43" s="132">
        <f t="shared" si="26"/>
        <v>18</v>
      </c>
      <c r="BH43" s="131">
        <f t="shared" si="26"/>
        <v>864</v>
      </c>
      <c r="BI43" s="129">
        <f t="shared" ref="BI43:CN43" si="27">BI44+BI51+BI56+BI70+BI95</f>
        <v>36</v>
      </c>
      <c r="BJ43" s="129">
        <f t="shared" si="27"/>
        <v>538</v>
      </c>
      <c r="BK43" s="129">
        <f t="shared" si="27"/>
        <v>8</v>
      </c>
      <c r="BL43" s="129">
        <f t="shared" si="27"/>
        <v>288</v>
      </c>
      <c r="BM43" s="132">
        <f t="shared" si="27"/>
        <v>30</v>
      </c>
      <c r="BN43" s="131">
        <f t="shared" si="27"/>
        <v>576</v>
      </c>
      <c r="BO43" s="129">
        <f t="shared" si="27"/>
        <v>36</v>
      </c>
      <c r="BP43" s="129">
        <f t="shared" si="27"/>
        <v>416</v>
      </c>
      <c r="BQ43" s="129">
        <f t="shared" si="27"/>
        <v>4</v>
      </c>
      <c r="BR43" s="129">
        <f t="shared" si="27"/>
        <v>144</v>
      </c>
      <c r="BS43" s="132">
        <f t="shared" si="27"/>
        <v>12</v>
      </c>
      <c r="BT43" s="131">
        <f t="shared" si="27"/>
        <v>828</v>
      </c>
      <c r="BU43" s="129">
        <f t="shared" si="27"/>
        <v>36</v>
      </c>
      <c r="BV43" s="129">
        <f t="shared" si="27"/>
        <v>242</v>
      </c>
      <c r="BW43" s="129">
        <f t="shared" si="27"/>
        <v>4</v>
      </c>
      <c r="BX43" s="129">
        <f t="shared" si="27"/>
        <v>216</v>
      </c>
      <c r="BY43" s="132">
        <f t="shared" si="27"/>
        <v>222</v>
      </c>
    </row>
    <row r="44" spans="1:77" s="142" customFormat="1" ht="26.25" customHeight="1" x14ac:dyDescent="0.2">
      <c r="A44" s="134" t="s">
        <v>119</v>
      </c>
      <c r="B44" s="519" t="s">
        <v>120</v>
      </c>
      <c r="C44" s="520"/>
      <c r="D44" s="520"/>
      <c r="E44" s="520"/>
      <c r="F44" s="520"/>
      <c r="G44" s="520"/>
      <c r="H44" s="520"/>
      <c r="I44" s="520"/>
      <c r="J44" s="521"/>
      <c r="K44" s="545"/>
      <c r="L44" s="546"/>
      <c r="M44" s="546"/>
      <c r="N44" s="546"/>
      <c r="O44" s="546"/>
      <c r="P44" s="546"/>
      <c r="Q44" s="546"/>
      <c r="R44" s="547"/>
      <c r="S44" s="135">
        <v>468</v>
      </c>
      <c r="T44" s="136">
        <v>468</v>
      </c>
      <c r="U44" s="137">
        <f>SUM(U46:U50)</f>
        <v>518</v>
      </c>
      <c r="V44" s="137">
        <f t="shared" ref="V44:AF44" si="28">SUM(V46:V50)</f>
        <v>0</v>
      </c>
      <c r="W44" s="137">
        <f t="shared" si="28"/>
        <v>0</v>
      </c>
      <c r="X44" s="137">
        <f t="shared" si="28"/>
        <v>518</v>
      </c>
      <c r="Y44" s="137">
        <f t="shared" si="28"/>
        <v>156</v>
      </c>
      <c r="Z44" s="137">
        <f t="shared" si="28"/>
        <v>362</v>
      </c>
      <c r="AA44" s="137">
        <f t="shared" si="28"/>
        <v>0</v>
      </c>
      <c r="AB44" s="137">
        <f t="shared" si="28"/>
        <v>0</v>
      </c>
      <c r="AC44" s="138">
        <f t="shared" si="28"/>
        <v>0</v>
      </c>
      <c r="AD44" s="139">
        <f t="shared" si="28"/>
        <v>0</v>
      </c>
      <c r="AE44" s="137">
        <f t="shared" si="28"/>
        <v>0</v>
      </c>
      <c r="AF44" s="137">
        <f t="shared" si="28"/>
        <v>0</v>
      </c>
      <c r="AG44" s="137">
        <f t="shared" ref="AG44" si="29">SUM(AG46:AG50)</f>
        <v>0</v>
      </c>
      <c r="AH44" s="137">
        <f t="shared" ref="AH44:BY44" si="30">SUM(AH46:AH50)</f>
        <v>0</v>
      </c>
      <c r="AI44" s="140">
        <f t="shared" si="30"/>
        <v>0</v>
      </c>
      <c r="AJ44" s="141">
        <f t="shared" si="30"/>
        <v>0</v>
      </c>
      <c r="AK44" s="137">
        <f t="shared" si="30"/>
        <v>0</v>
      </c>
      <c r="AL44" s="137">
        <f t="shared" si="30"/>
        <v>0</v>
      </c>
      <c r="AM44" s="137">
        <f t="shared" si="30"/>
        <v>0</v>
      </c>
      <c r="AN44" s="137">
        <f t="shared" si="30"/>
        <v>0</v>
      </c>
      <c r="AO44" s="138">
        <f t="shared" si="30"/>
        <v>0</v>
      </c>
      <c r="AP44" s="139">
        <f t="shared" si="30"/>
        <v>122</v>
      </c>
      <c r="AQ44" s="137">
        <f t="shared" si="30"/>
        <v>0</v>
      </c>
      <c r="AR44" s="137">
        <f t="shared" si="30"/>
        <v>122</v>
      </c>
      <c r="AS44" s="137">
        <f t="shared" si="30"/>
        <v>0</v>
      </c>
      <c r="AT44" s="137">
        <f t="shared" si="30"/>
        <v>0</v>
      </c>
      <c r="AU44" s="140">
        <f t="shared" si="30"/>
        <v>0</v>
      </c>
      <c r="AV44" s="139">
        <f t="shared" si="30"/>
        <v>72</v>
      </c>
      <c r="AW44" s="137">
        <f t="shared" si="30"/>
        <v>0</v>
      </c>
      <c r="AX44" s="137">
        <f t="shared" si="30"/>
        <v>72</v>
      </c>
      <c r="AY44" s="137">
        <f t="shared" si="30"/>
        <v>0</v>
      </c>
      <c r="AZ44" s="137">
        <f t="shared" si="30"/>
        <v>0</v>
      </c>
      <c r="BA44" s="140">
        <f t="shared" si="30"/>
        <v>0</v>
      </c>
      <c r="BB44" s="139">
        <f t="shared" si="30"/>
        <v>96</v>
      </c>
      <c r="BC44" s="137">
        <f t="shared" si="30"/>
        <v>0</v>
      </c>
      <c r="BD44" s="137">
        <f t="shared" si="30"/>
        <v>96</v>
      </c>
      <c r="BE44" s="137">
        <f t="shared" si="30"/>
        <v>0</v>
      </c>
      <c r="BF44" s="137">
        <f t="shared" si="30"/>
        <v>0</v>
      </c>
      <c r="BG44" s="140">
        <f t="shared" si="30"/>
        <v>0</v>
      </c>
      <c r="BH44" s="139">
        <f t="shared" si="30"/>
        <v>152</v>
      </c>
      <c r="BI44" s="137">
        <f t="shared" si="30"/>
        <v>0</v>
      </c>
      <c r="BJ44" s="137">
        <f t="shared" si="30"/>
        <v>152</v>
      </c>
      <c r="BK44" s="137">
        <f t="shared" si="30"/>
        <v>0</v>
      </c>
      <c r="BL44" s="137">
        <f t="shared" si="30"/>
        <v>0</v>
      </c>
      <c r="BM44" s="140">
        <f t="shared" si="30"/>
        <v>0</v>
      </c>
      <c r="BN44" s="139">
        <f t="shared" si="30"/>
        <v>48</v>
      </c>
      <c r="BO44" s="137">
        <f t="shared" si="30"/>
        <v>0</v>
      </c>
      <c r="BP44" s="137">
        <f t="shared" si="30"/>
        <v>48</v>
      </c>
      <c r="BQ44" s="137">
        <f t="shared" si="30"/>
        <v>0</v>
      </c>
      <c r="BR44" s="137">
        <f t="shared" si="30"/>
        <v>0</v>
      </c>
      <c r="BS44" s="140">
        <f t="shared" si="30"/>
        <v>0</v>
      </c>
      <c r="BT44" s="139">
        <f t="shared" si="30"/>
        <v>28</v>
      </c>
      <c r="BU44" s="137">
        <f t="shared" si="30"/>
        <v>0</v>
      </c>
      <c r="BV44" s="137">
        <f t="shared" si="30"/>
        <v>28</v>
      </c>
      <c r="BW44" s="137">
        <f t="shared" si="30"/>
        <v>0</v>
      </c>
      <c r="BX44" s="137">
        <f t="shared" si="30"/>
        <v>0</v>
      </c>
      <c r="BY44" s="140">
        <f t="shared" si="30"/>
        <v>0</v>
      </c>
    </row>
    <row r="45" spans="1:77" s="12" customFormat="1" ht="13.5" x14ac:dyDescent="0.25">
      <c r="A45" s="85"/>
      <c r="B45" s="509" t="s">
        <v>6</v>
      </c>
      <c r="C45" s="510"/>
      <c r="D45" s="510"/>
      <c r="E45" s="510"/>
      <c r="F45" s="510"/>
      <c r="G45" s="510"/>
      <c r="H45" s="510"/>
      <c r="I45" s="510"/>
      <c r="J45" s="511"/>
      <c r="K45" s="303"/>
      <c r="L45" s="304"/>
      <c r="M45" s="304"/>
      <c r="N45" s="304"/>
      <c r="O45" s="304"/>
      <c r="P45" s="304"/>
      <c r="Q45" s="304"/>
      <c r="R45" s="305"/>
      <c r="S45" s="86"/>
      <c r="T45" s="86"/>
      <c r="U45" s="90"/>
      <c r="V45" s="143">
        <f>SUM(V46:V50)</f>
        <v>0</v>
      </c>
      <c r="W45" s="89"/>
      <c r="X45" s="90"/>
      <c r="Y45" s="90"/>
      <c r="Z45" s="90"/>
      <c r="AA45" s="90"/>
      <c r="AB45" s="90"/>
      <c r="AC45" s="91"/>
      <c r="AD45" s="92"/>
      <c r="AE45" s="93"/>
      <c r="AF45" s="90"/>
      <c r="AG45" s="90"/>
      <c r="AH45" s="90"/>
      <c r="AI45" s="94"/>
      <c r="AJ45" s="90"/>
      <c r="AK45" s="93"/>
      <c r="AL45" s="90"/>
      <c r="AM45" s="90"/>
      <c r="AN45" s="90"/>
      <c r="AO45" s="95"/>
      <c r="AP45" s="92"/>
      <c r="AQ45" s="93"/>
      <c r="AR45" s="90"/>
      <c r="AS45" s="90"/>
      <c r="AT45" s="90"/>
      <c r="AU45" s="94"/>
      <c r="AV45" s="92"/>
      <c r="AW45" s="93"/>
      <c r="AX45" s="90"/>
      <c r="AY45" s="90"/>
      <c r="AZ45" s="90"/>
      <c r="BA45" s="94"/>
      <c r="BB45" s="92"/>
      <c r="BC45" s="93"/>
      <c r="BD45" s="90"/>
      <c r="BE45" s="90"/>
      <c r="BF45" s="90"/>
      <c r="BG45" s="94"/>
      <c r="BH45" s="92"/>
      <c r="BI45" s="93"/>
      <c r="BJ45" s="90"/>
      <c r="BK45" s="90"/>
      <c r="BL45" s="90"/>
      <c r="BM45" s="94"/>
      <c r="BN45" s="92"/>
      <c r="BO45" s="93"/>
      <c r="BP45" s="90"/>
      <c r="BQ45" s="90"/>
      <c r="BR45" s="90"/>
      <c r="BS45" s="94"/>
      <c r="BT45" s="92"/>
      <c r="BU45" s="93"/>
      <c r="BV45" s="90"/>
      <c r="BW45" s="90"/>
      <c r="BX45" s="90"/>
      <c r="BY45" s="94"/>
    </row>
    <row r="46" spans="1:77" s="142" customFormat="1" x14ac:dyDescent="0.2">
      <c r="A46" s="107" t="s">
        <v>123</v>
      </c>
      <c r="B46" s="515" t="s">
        <v>139</v>
      </c>
      <c r="C46" s="515"/>
      <c r="D46" s="515"/>
      <c r="E46" s="515"/>
      <c r="F46" s="515"/>
      <c r="G46" s="515"/>
      <c r="H46" s="515"/>
      <c r="I46" s="515"/>
      <c r="J46" s="515"/>
      <c r="K46" s="309"/>
      <c r="L46" s="315"/>
      <c r="M46" s="315"/>
      <c r="N46" s="315"/>
      <c r="O46" s="315"/>
      <c r="P46" s="315" t="s">
        <v>145</v>
      </c>
      <c r="Q46" s="315"/>
      <c r="R46" s="315"/>
      <c r="S46" s="86"/>
      <c r="T46" s="144">
        <v>48</v>
      </c>
      <c r="U46" s="98">
        <f>W46+X46</f>
        <v>58</v>
      </c>
      <c r="V46" s="99">
        <f>AE46+AK46+AQ46+AW46+BC46+BI46</f>
        <v>0</v>
      </c>
      <c r="W46" s="109">
        <f>AI46+AO46+AU46+BA46+BG46+BM46+BS46+BY46</f>
        <v>0</v>
      </c>
      <c r="X46" s="110">
        <f>AF46+AG46+AL46+AM46+AR46+AS46+AX46+AY46+BD46+BE46+BJ46+BK46+BP46+BQ46+BV46+BW46</f>
        <v>58</v>
      </c>
      <c r="Y46" s="111">
        <f t="shared" ref="Y46:Y50" si="31">X46-Z46-AA46</f>
        <v>58</v>
      </c>
      <c r="Z46" s="111"/>
      <c r="AA46" s="111"/>
      <c r="AB46" s="111">
        <f>AH46+AN46+AT46+AZ46+BF46+BL46</f>
        <v>0</v>
      </c>
      <c r="AC46" s="112">
        <f t="shared" ref="AC46:AC50" si="32">AE46+AK46+AQ46+AW46+BC46+BI46</f>
        <v>0</v>
      </c>
      <c r="AD46" s="145">
        <f>AF46+AG46+AH46+AI46</f>
        <v>0</v>
      </c>
      <c r="AE46" s="113"/>
      <c r="AF46" s="110"/>
      <c r="AG46" s="110"/>
      <c r="AH46" s="110"/>
      <c r="AI46" s="114"/>
      <c r="AJ46" s="146">
        <f>AL46+AM46+AN46+AO46</f>
        <v>0</v>
      </c>
      <c r="AK46" s="113"/>
      <c r="AL46" s="110"/>
      <c r="AM46" s="110"/>
      <c r="AN46" s="110"/>
      <c r="AO46" s="111"/>
      <c r="AP46" s="145">
        <f>AR46+AS46+AT46+AU46</f>
        <v>0</v>
      </c>
      <c r="AQ46" s="113"/>
      <c r="AR46" s="110"/>
      <c r="AS46" s="110"/>
      <c r="AT46" s="110"/>
      <c r="AU46" s="114"/>
      <c r="AV46" s="145">
        <f>AX46+AY46+AZ46+BA46</f>
        <v>0</v>
      </c>
      <c r="AW46" s="113"/>
      <c r="AX46" s="110"/>
      <c r="AY46" s="110"/>
      <c r="AZ46" s="110"/>
      <c r="BA46" s="114">
        <v>0</v>
      </c>
      <c r="BB46" s="145">
        <f>BD46+BE46+BF46+BG46</f>
        <v>0</v>
      </c>
      <c r="BC46" s="113"/>
      <c r="BD46" s="110"/>
      <c r="BE46" s="110"/>
      <c r="BF46" s="110"/>
      <c r="BG46" s="114"/>
      <c r="BH46" s="145">
        <f>BJ46+BK46+BL46+BM46</f>
        <v>58</v>
      </c>
      <c r="BI46" s="113"/>
      <c r="BJ46" s="110">
        <v>58</v>
      </c>
      <c r="BK46" s="110"/>
      <c r="BL46" s="110"/>
      <c r="BM46" s="114"/>
      <c r="BN46" s="145">
        <f>BP46+BQ46+BR46+BS46</f>
        <v>0</v>
      </c>
      <c r="BO46" s="113"/>
      <c r="BP46" s="110"/>
      <c r="BQ46" s="110"/>
      <c r="BR46" s="110"/>
      <c r="BS46" s="114"/>
      <c r="BT46" s="145">
        <f>BV46+BW46+BX46+BY46</f>
        <v>0</v>
      </c>
      <c r="BU46" s="113"/>
      <c r="BV46" s="110"/>
      <c r="BW46" s="110"/>
      <c r="BX46" s="110"/>
      <c r="BY46" s="114"/>
    </row>
    <row r="47" spans="1:77" s="142" customFormat="1" x14ac:dyDescent="0.2">
      <c r="A47" s="107" t="s">
        <v>124</v>
      </c>
      <c r="B47" s="515" t="s">
        <v>21</v>
      </c>
      <c r="C47" s="515"/>
      <c r="D47" s="515"/>
      <c r="E47" s="515"/>
      <c r="F47" s="515"/>
      <c r="G47" s="515"/>
      <c r="H47" s="515"/>
      <c r="I47" s="515"/>
      <c r="J47" s="515"/>
      <c r="K47" s="315"/>
      <c r="L47" s="315"/>
      <c r="M47" s="315" t="s">
        <v>145</v>
      </c>
      <c r="N47" s="315"/>
      <c r="O47" s="315"/>
      <c r="P47" s="315"/>
      <c r="Q47" s="315"/>
      <c r="R47" s="315"/>
      <c r="S47" s="86"/>
      <c r="T47" s="144">
        <v>48</v>
      </c>
      <c r="U47" s="98">
        <f t="shared" ref="U47:U50" si="33">W47+X47</f>
        <v>58</v>
      </c>
      <c r="V47" s="99">
        <f t="shared" ref="V47:V50" si="34">AE47+AK47+AQ47+AW47+BC47+BI47</f>
        <v>0</v>
      </c>
      <c r="W47" s="109">
        <f t="shared" ref="W47:W50" si="35">AI47+AO47+AU47+BA47+BG47+BM47+BS47+BY47</f>
        <v>0</v>
      </c>
      <c r="X47" s="110">
        <f t="shared" ref="X47:X50" si="36">AF47+AG47+AL47+AM47+AR47+AS47+AX47+AY47+BD47+BE47+BJ47+BK47+BP47+BQ47+BV47+BW47</f>
        <v>58</v>
      </c>
      <c r="Y47" s="111">
        <f t="shared" si="31"/>
        <v>58</v>
      </c>
      <c r="Z47" s="111"/>
      <c r="AA47" s="111"/>
      <c r="AB47" s="111">
        <f t="shared" ref="AB47:AB50" si="37">AH47+AN47+AT47+AZ47+BF47+BL47</f>
        <v>0</v>
      </c>
      <c r="AC47" s="112">
        <f t="shared" si="32"/>
        <v>0</v>
      </c>
      <c r="AD47" s="145">
        <f t="shared" ref="AD47:AD88" si="38">AF47+AG47+AH47+AI47</f>
        <v>0</v>
      </c>
      <c r="AE47" s="113"/>
      <c r="AF47" s="110"/>
      <c r="AG47" s="110"/>
      <c r="AH47" s="110"/>
      <c r="AI47" s="114"/>
      <c r="AJ47" s="146">
        <f t="shared" ref="AJ47:AJ88" si="39">AL47+AM47+AN47+AO47</f>
        <v>0</v>
      </c>
      <c r="AK47" s="113"/>
      <c r="AL47" s="110"/>
      <c r="AM47" s="110"/>
      <c r="AN47" s="110"/>
      <c r="AO47" s="111"/>
      <c r="AP47" s="145">
        <f t="shared" ref="AP47:AP88" si="40">AR47+AS47+AT47+AU47</f>
        <v>58</v>
      </c>
      <c r="AQ47" s="113"/>
      <c r="AR47" s="110">
        <v>58</v>
      </c>
      <c r="AS47" s="110"/>
      <c r="AT47" s="110">
        <v>0</v>
      </c>
      <c r="AU47" s="114">
        <v>0</v>
      </c>
      <c r="AV47" s="145">
        <f t="shared" ref="AV47:AV88" si="41">AX47+AY47+AZ47+BA47</f>
        <v>0</v>
      </c>
      <c r="AW47" s="113"/>
      <c r="AX47" s="110"/>
      <c r="AY47" s="110"/>
      <c r="AZ47" s="110"/>
      <c r="BA47" s="114"/>
      <c r="BB47" s="145">
        <f t="shared" ref="BB47:BB88" si="42">BD47+BE47+BF47+BG47</f>
        <v>0</v>
      </c>
      <c r="BC47" s="113"/>
      <c r="BD47" s="110"/>
      <c r="BE47" s="110"/>
      <c r="BF47" s="110"/>
      <c r="BG47" s="114"/>
      <c r="BH47" s="145">
        <f>BJ47+BK47+BL47+BM47</f>
        <v>0</v>
      </c>
      <c r="BI47" s="113"/>
      <c r="BJ47" s="110"/>
      <c r="BK47" s="110"/>
      <c r="BL47" s="110"/>
      <c r="BM47" s="114"/>
      <c r="BN47" s="145">
        <f t="shared" ref="BN47:BN50" si="43">BP47+BQ47+BR47+BS47</f>
        <v>0</v>
      </c>
      <c r="BO47" s="113"/>
      <c r="BP47" s="110"/>
      <c r="BQ47" s="110"/>
      <c r="BR47" s="110"/>
      <c r="BS47" s="114"/>
      <c r="BT47" s="145">
        <f>BV47+BW47+BX47+BY47</f>
        <v>0</v>
      </c>
      <c r="BU47" s="113"/>
      <c r="BV47" s="110"/>
      <c r="BW47" s="110"/>
      <c r="BX47" s="110"/>
      <c r="BY47" s="114"/>
    </row>
    <row r="48" spans="1:77" s="142" customFormat="1" ht="24.75" customHeight="1" x14ac:dyDescent="0.2">
      <c r="A48" s="107" t="s">
        <v>125</v>
      </c>
      <c r="B48" s="512" t="s">
        <v>140</v>
      </c>
      <c r="C48" s="513"/>
      <c r="D48" s="513"/>
      <c r="E48" s="513"/>
      <c r="F48" s="513"/>
      <c r="G48" s="513"/>
      <c r="H48" s="513"/>
      <c r="I48" s="513"/>
      <c r="J48" s="514"/>
      <c r="K48" s="312"/>
      <c r="L48" s="315"/>
      <c r="M48" s="315"/>
      <c r="N48" s="315"/>
      <c r="O48" s="315" t="s">
        <v>145</v>
      </c>
      <c r="P48" s="315"/>
      <c r="Q48" s="315"/>
      <c r="R48" s="315" t="s">
        <v>145</v>
      </c>
      <c r="S48" s="86"/>
      <c r="T48" s="144">
        <v>172</v>
      </c>
      <c r="U48" s="98">
        <f t="shared" si="33"/>
        <v>170</v>
      </c>
      <c r="V48" s="99">
        <f t="shared" si="34"/>
        <v>0</v>
      </c>
      <c r="W48" s="109">
        <f t="shared" si="35"/>
        <v>0</v>
      </c>
      <c r="X48" s="110">
        <f t="shared" si="36"/>
        <v>170</v>
      </c>
      <c r="Y48" s="111">
        <f t="shared" si="31"/>
        <v>2</v>
      </c>
      <c r="Z48" s="111">
        <v>168</v>
      </c>
      <c r="AA48" s="111"/>
      <c r="AB48" s="111">
        <f t="shared" si="37"/>
        <v>0</v>
      </c>
      <c r="AC48" s="112">
        <f t="shared" si="32"/>
        <v>0</v>
      </c>
      <c r="AD48" s="145">
        <f t="shared" si="38"/>
        <v>0</v>
      </c>
      <c r="AE48" s="113"/>
      <c r="AF48" s="110"/>
      <c r="AG48" s="110"/>
      <c r="AH48" s="110"/>
      <c r="AI48" s="114"/>
      <c r="AJ48" s="146">
        <f t="shared" si="39"/>
        <v>0</v>
      </c>
      <c r="AK48" s="113"/>
      <c r="AL48" s="110"/>
      <c r="AM48" s="110"/>
      <c r="AN48" s="110"/>
      <c r="AO48" s="111"/>
      <c r="AP48" s="145">
        <f t="shared" si="40"/>
        <v>32</v>
      </c>
      <c r="AQ48" s="113"/>
      <c r="AR48" s="110">
        <v>32</v>
      </c>
      <c r="AS48" s="110"/>
      <c r="AT48" s="110"/>
      <c r="AU48" s="114"/>
      <c r="AV48" s="145">
        <f t="shared" si="41"/>
        <v>36</v>
      </c>
      <c r="AW48" s="113"/>
      <c r="AX48" s="110">
        <v>36</v>
      </c>
      <c r="AY48" s="110"/>
      <c r="AZ48" s="110"/>
      <c r="BA48" s="114"/>
      <c r="BB48" s="145">
        <f t="shared" si="42"/>
        <v>32</v>
      </c>
      <c r="BC48" s="113"/>
      <c r="BD48" s="110">
        <v>32</v>
      </c>
      <c r="BE48" s="110"/>
      <c r="BF48" s="110"/>
      <c r="BG48" s="114"/>
      <c r="BH48" s="145">
        <f>BJ48+BK48+BL48+BM48</f>
        <v>32</v>
      </c>
      <c r="BI48" s="113"/>
      <c r="BJ48" s="110">
        <v>32</v>
      </c>
      <c r="BK48" s="110"/>
      <c r="BL48" s="110"/>
      <c r="BM48" s="114"/>
      <c r="BN48" s="145">
        <f t="shared" si="43"/>
        <v>24</v>
      </c>
      <c r="BO48" s="113"/>
      <c r="BP48" s="110">
        <v>24</v>
      </c>
      <c r="BQ48" s="110"/>
      <c r="BR48" s="110"/>
      <c r="BS48" s="114"/>
      <c r="BT48" s="145">
        <f>BV48+BW48+BX48+BY48</f>
        <v>14</v>
      </c>
      <c r="BU48" s="113"/>
      <c r="BV48" s="110">
        <v>14</v>
      </c>
      <c r="BW48" s="110"/>
      <c r="BX48" s="110"/>
      <c r="BY48" s="114"/>
    </row>
    <row r="49" spans="1:77" s="142" customFormat="1" x14ac:dyDescent="0.2">
      <c r="A49" s="107" t="s">
        <v>126</v>
      </c>
      <c r="B49" s="516" t="s">
        <v>22</v>
      </c>
      <c r="C49" s="517"/>
      <c r="D49" s="517"/>
      <c r="E49" s="517"/>
      <c r="F49" s="517"/>
      <c r="G49" s="517"/>
      <c r="H49" s="517"/>
      <c r="I49" s="517"/>
      <c r="J49" s="518"/>
      <c r="K49" s="316"/>
      <c r="L49" s="315"/>
      <c r="M49" s="315" t="s">
        <v>146</v>
      </c>
      <c r="N49" s="315" t="s">
        <v>146</v>
      </c>
      <c r="O49" s="308" t="s">
        <v>146</v>
      </c>
      <c r="P49" s="308" t="s">
        <v>146</v>
      </c>
      <c r="Q49" s="308" t="s">
        <v>146</v>
      </c>
      <c r="R49" s="315" t="s">
        <v>145</v>
      </c>
      <c r="S49" s="86"/>
      <c r="T49" s="144">
        <v>160</v>
      </c>
      <c r="U49" s="98">
        <f t="shared" si="33"/>
        <v>170</v>
      </c>
      <c r="V49" s="99">
        <f t="shared" si="34"/>
        <v>0</v>
      </c>
      <c r="W49" s="109">
        <f t="shared" si="35"/>
        <v>0</v>
      </c>
      <c r="X49" s="110">
        <f t="shared" si="36"/>
        <v>170</v>
      </c>
      <c r="Y49" s="111">
        <f t="shared" si="31"/>
        <v>4</v>
      </c>
      <c r="Z49" s="111">
        <v>166</v>
      </c>
      <c r="AA49" s="111"/>
      <c r="AB49" s="111">
        <f t="shared" si="37"/>
        <v>0</v>
      </c>
      <c r="AC49" s="112">
        <f t="shared" si="32"/>
        <v>0</v>
      </c>
      <c r="AD49" s="145">
        <f t="shared" si="38"/>
        <v>0</v>
      </c>
      <c r="AE49" s="113"/>
      <c r="AF49" s="110"/>
      <c r="AG49" s="110"/>
      <c r="AH49" s="110"/>
      <c r="AI49" s="114"/>
      <c r="AJ49" s="146">
        <f t="shared" si="39"/>
        <v>0</v>
      </c>
      <c r="AK49" s="113"/>
      <c r="AL49" s="110"/>
      <c r="AM49" s="110"/>
      <c r="AN49" s="110"/>
      <c r="AO49" s="111"/>
      <c r="AP49" s="145">
        <f t="shared" si="40"/>
        <v>32</v>
      </c>
      <c r="AQ49" s="113"/>
      <c r="AR49" s="110">
        <v>32</v>
      </c>
      <c r="AS49" s="110"/>
      <c r="AT49" s="110"/>
      <c r="AU49" s="114"/>
      <c r="AV49" s="145">
        <f t="shared" si="41"/>
        <v>36</v>
      </c>
      <c r="AW49" s="113"/>
      <c r="AX49" s="110">
        <v>36</v>
      </c>
      <c r="AY49" s="110"/>
      <c r="AZ49" s="110"/>
      <c r="BA49" s="114"/>
      <c r="BB49" s="145">
        <f t="shared" si="42"/>
        <v>32</v>
      </c>
      <c r="BC49" s="113"/>
      <c r="BD49" s="110">
        <v>32</v>
      </c>
      <c r="BE49" s="110"/>
      <c r="BF49" s="110"/>
      <c r="BG49" s="114"/>
      <c r="BH49" s="145">
        <f>BJ49+BK49+BL49+BM49</f>
        <v>32</v>
      </c>
      <c r="BI49" s="113"/>
      <c r="BJ49" s="110">
        <v>32</v>
      </c>
      <c r="BK49" s="110"/>
      <c r="BL49" s="110"/>
      <c r="BM49" s="114"/>
      <c r="BN49" s="145">
        <f t="shared" si="43"/>
        <v>24</v>
      </c>
      <c r="BO49" s="113"/>
      <c r="BP49" s="110">
        <v>24</v>
      </c>
      <c r="BQ49" s="110"/>
      <c r="BR49" s="110"/>
      <c r="BS49" s="114"/>
      <c r="BT49" s="145">
        <f>BV49+BW49+BX49+BY49</f>
        <v>14</v>
      </c>
      <c r="BU49" s="113"/>
      <c r="BV49" s="110">
        <v>14</v>
      </c>
      <c r="BW49" s="110"/>
      <c r="BX49" s="110"/>
      <c r="BY49" s="114"/>
    </row>
    <row r="50" spans="1:77" s="142" customFormat="1" x14ac:dyDescent="0.2">
      <c r="A50" s="107" t="s">
        <v>127</v>
      </c>
      <c r="B50" s="516" t="s">
        <v>141</v>
      </c>
      <c r="C50" s="517"/>
      <c r="D50" s="517"/>
      <c r="E50" s="517"/>
      <c r="F50" s="517"/>
      <c r="G50" s="517"/>
      <c r="H50" s="517"/>
      <c r="I50" s="517"/>
      <c r="J50" s="518"/>
      <c r="K50" s="312"/>
      <c r="L50" s="315"/>
      <c r="M50" s="315"/>
      <c r="N50" s="315"/>
      <c r="O50" s="315"/>
      <c r="P50" s="315" t="s">
        <v>145</v>
      </c>
      <c r="Q50" s="315"/>
      <c r="R50" s="315"/>
      <c r="S50" s="86"/>
      <c r="T50" s="144">
        <v>40</v>
      </c>
      <c r="U50" s="98">
        <f t="shared" si="33"/>
        <v>62</v>
      </c>
      <c r="V50" s="99">
        <f t="shared" si="34"/>
        <v>0</v>
      </c>
      <c r="W50" s="109">
        <f t="shared" si="35"/>
        <v>0</v>
      </c>
      <c r="X50" s="110">
        <f t="shared" si="36"/>
        <v>62</v>
      </c>
      <c r="Y50" s="111">
        <f t="shared" si="31"/>
        <v>34</v>
      </c>
      <c r="Z50" s="111">
        <v>28</v>
      </c>
      <c r="AA50" s="111"/>
      <c r="AB50" s="111">
        <f t="shared" si="37"/>
        <v>0</v>
      </c>
      <c r="AC50" s="112">
        <f t="shared" si="32"/>
        <v>0</v>
      </c>
      <c r="AD50" s="145">
        <f t="shared" si="38"/>
        <v>0</v>
      </c>
      <c r="AE50" s="113"/>
      <c r="AF50" s="110"/>
      <c r="AG50" s="110"/>
      <c r="AH50" s="110"/>
      <c r="AI50" s="114"/>
      <c r="AJ50" s="146">
        <f t="shared" si="39"/>
        <v>0</v>
      </c>
      <c r="AK50" s="113"/>
      <c r="AL50" s="110"/>
      <c r="AM50" s="110"/>
      <c r="AN50" s="110"/>
      <c r="AO50" s="111"/>
      <c r="AP50" s="145">
        <f t="shared" si="40"/>
        <v>0</v>
      </c>
      <c r="AQ50" s="113"/>
      <c r="AR50" s="110"/>
      <c r="AS50" s="110"/>
      <c r="AT50" s="110"/>
      <c r="AU50" s="114"/>
      <c r="AV50" s="145">
        <f t="shared" si="41"/>
        <v>0</v>
      </c>
      <c r="AW50" s="113"/>
      <c r="AX50" s="110"/>
      <c r="AY50" s="110"/>
      <c r="AZ50" s="110"/>
      <c r="BA50" s="114"/>
      <c r="BB50" s="145">
        <f t="shared" si="42"/>
        <v>32</v>
      </c>
      <c r="BC50" s="113"/>
      <c r="BD50" s="110">
        <v>32</v>
      </c>
      <c r="BE50" s="110"/>
      <c r="BF50" s="110"/>
      <c r="BG50" s="114"/>
      <c r="BH50" s="145">
        <f>BJ50+BK50+BL50+BM50</f>
        <v>30</v>
      </c>
      <c r="BI50" s="113"/>
      <c r="BJ50" s="110">
        <v>30</v>
      </c>
      <c r="BK50" s="110"/>
      <c r="BL50" s="110"/>
      <c r="BM50" s="114"/>
      <c r="BN50" s="145">
        <f t="shared" si="43"/>
        <v>0</v>
      </c>
      <c r="BO50" s="113"/>
      <c r="BP50" s="110"/>
      <c r="BQ50" s="110"/>
      <c r="BR50" s="110"/>
      <c r="BS50" s="114"/>
      <c r="BT50" s="145">
        <f>BV50+BW50+BX50+BY50</f>
        <v>0</v>
      </c>
      <c r="BU50" s="113"/>
      <c r="BV50" s="110"/>
      <c r="BW50" s="110"/>
      <c r="BX50" s="110"/>
      <c r="BY50" s="114"/>
    </row>
    <row r="51" spans="1:77" s="142" customFormat="1" ht="30" customHeight="1" x14ac:dyDescent="0.2">
      <c r="A51" s="134" t="s">
        <v>121</v>
      </c>
      <c r="B51" s="519" t="s">
        <v>122</v>
      </c>
      <c r="C51" s="520"/>
      <c r="D51" s="520"/>
      <c r="E51" s="520"/>
      <c r="F51" s="520"/>
      <c r="G51" s="520"/>
      <c r="H51" s="520"/>
      <c r="I51" s="520"/>
      <c r="J51" s="521"/>
      <c r="K51" s="545"/>
      <c r="L51" s="546"/>
      <c r="M51" s="546"/>
      <c r="N51" s="546"/>
      <c r="O51" s="546"/>
      <c r="P51" s="546"/>
      <c r="Q51" s="546"/>
      <c r="R51" s="547"/>
      <c r="S51" s="135">
        <v>144</v>
      </c>
      <c r="T51" s="136">
        <v>144</v>
      </c>
      <c r="U51" s="137">
        <f>SUM(U53:U55)+V51</f>
        <v>190</v>
      </c>
      <c r="V51" s="137">
        <f>SUM(V53:V55)</f>
        <v>36</v>
      </c>
      <c r="W51" s="137">
        <f>SUM(W53:W55)</f>
        <v>0</v>
      </c>
      <c r="X51" s="137">
        <f>SUM(X53:X55)</f>
        <v>154</v>
      </c>
      <c r="Y51" s="137">
        <f t="shared" ref="Y51:AB51" si="44">SUM(Y53:Y55)</f>
        <v>82</v>
      </c>
      <c r="Z51" s="137">
        <f t="shared" si="44"/>
        <v>72</v>
      </c>
      <c r="AA51" s="137">
        <f t="shared" si="44"/>
        <v>0</v>
      </c>
      <c r="AB51" s="137">
        <f t="shared" si="44"/>
        <v>0</v>
      </c>
      <c r="AC51" s="138">
        <f t="shared" ref="AC51" si="45">SUM(AC53:AC54)</f>
        <v>36</v>
      </c>
      <c r="AD51" s="150">
        <f>SUM(AD53:AD55)</f>
        <v>0</v>
      </c>
      <c r="AE51" s="148">
        <f t="shared" ref="AE51:AI51" si="46">SUM(AE53:AE55)</f>
        <v>0</v>
      </c>
      <c r="AF51" s="148">
        <f t="shared" si="46"/>
        <v>0</v>
      </c>
      <c r="AG51" s="148">
        <f t="shared" si="46"/>
        <v>0</v>
      </c>
      <c r="AH51" s="148">
        <f t="shared" si="46"/>
        <v>0</v>
      </c>
      <c r="AI51" s="149">
        <f t="shared" si="46"/>
        <v>0</v>
      </c>
      <c r="AJ51" s="150">
        <f>SUM(AJ53:AJ55)</f>
        <v>0</v>
      </c>
      <c r="AK51" s="148">
        <f t="shared" ref="AK51:BY51" si="47">SUM(AK53:AK55)</f>
        <v>0</v>
      </c>
      <c r="AL51" s="148">
        <f t="shared" si="47"/>
        <v>0</v>
      </c>
      <c r="AM51" s="148">
        <f t="shared" si="47"/>
        <v>0</v>
      </c>
      <c r="AN51" s="148">
        <f t="shared" si="47"/>
        <v>0</v>
      </c>
      <c r="AO51" s="148">
        <f t="shared" si="47"/>
        <v>0</v>
      </c>
      <c r="AP51" s="150">
        <f t="shared" si="47"/>
        <v>112</v>
      </c>
      <c r="AQ51" s="148">
        <f t="shared" si="47"/>
        <v>36</v>
      </c>
      <c r="AR51" s="148">
        <f t="shared" si="47"/>
        <v>108</v>
      </c>
      <c r="AS51" s="148">
        <f t="shared" si="47"/>
        <v>4</v>
      </c>
      <c r="AT51" s="148">
        <f t="shared" si="47"/>
        <v>0</v>
      </c>
      <c r="AU51" s="148">
        <f t="shared" si="47"/>
        <v>0</v>
      </c>
      <c r="AV51" s="150">
        <f t="shared" si="47"/>
        <v>42</v>
      </c>
      <c r="AW51" s="148">
        <f t="shared" si="47"/>
        <v>0</v>
      </c>
      <c r="AX51" s="148">
        <f t="shared" si="47"/>
        <v>42</v>
      </c>
      <c r="AY51" s="148">
        <f t="shared" si="47"/>
        <v>0</v>
      </c>
      <c r="AZ51" s="148">
        <f t="shared" si="47"/>
        <v>0</v>
      </c>
      <c r="BA51" s="148">
        <f t="shared" si="47"/>
        <v>0</v>
      </c>
      <c r="BB51" s="150">
        <f t="shared" si="47"/>
        <v>0</v>
      </c>
      <c r="BC51" s="148">
        <f t="shared" si="47"/>
        <v>0</v>
      </c>
      <c r="BD51" s="148">
        <f t="shared" si="47"/>
        <v>0</v>
      </c>
      <c r="BE51" s="148">
        <f t="shared" si="47"/>
        <v>0</v>
      </c>
      <c r="BF51" s="148">
        <f t="shared" si="47"/>
        <v>0</v>
      </c>
      <c r="BG51" s="148">
        <f t="shared" si="47"/>
        <v>0</v>
      </c>
      <c r="BH51" s="150">
        <f t="shared" si="47"/>
        <v>0</v>
      </c>
      <c r="BI51" s="148">
        <f t="shared" si="47"/>
        <v>0</v>
      </c>
      <c r="BJ51" s="148">
        <f t="shared" si="47"/>
        <v>0</v>
      </c>
      <c r="BK51" s="148">
        <f t="shared" si="47"/>
        <v>0</v>
      </c>
      <c r="BL51" s="148">
        <f t="shared" si="47"/>
        <v>0</v>
      </c>
      <c r="BM51" s="148">
        <f t="shared" si="47"/>
        <v>0</v>
      </c>
      <c r="BN51" s="150">
        <f t="shared" si="47"/>
        <v>0</v>
      </c>
      <c r="BO51" s="148">
        <f t="shared" si="47"/>
        <v>0</v>
      </c>
      <c r="BP51" s="148">
        <f t="shared" si="47"/>
        <v>0</v>
      </c>
      <c r="BQ51" s="148">
        <f t="shared" si="47"/>
        <v>0</v>
      </c>
      <c r="BR51" s="148">
        <f t="shared" si="47"/>
        <v>0</v>
      </c>
      <c r="BS51" s="148">
        <f t="shared" si="47"/>
        <v>0</v>
      </c>
      <c r="BT51" s="150">
        <f t="shared" si="47"/>
        <v>0</v>
      </c>
      <c r="BU51" s="148">
        <f t="shared" si="47"/>
        <v>0</v>
      </c>
      <c r="BV51" s="148">
        <f t="shared" si="47"/>
        <v>0</v>
      </c>
      <c r="BW51" s="148">
        <f t="shared" si="47"/>
        <v>0</v>
      </c>
      <c r="BX51" s="148">
        <f t="shared" si="47"/>
        <v>0</v>
      </c>
      <c r="BY51" s="151">
        <f t="shared" si="47"/>
        <v>0</v>
      </c>
    </row>
    <row r="52" spans="1:77" s="12" customFormat="1" ht="13.5" x14ac:dyDescent="0.25">
      <c r="A52" s="85"/>
      <c r="B52" s="509" t="s">
        <v>6</v>
      </c>
      <c r="C52" s="510"/>
      <c r="D52" s="510"/>
      <c r="E52" s="510"/>
      <c r="F52" s="510"/>
      <c r="G52" s="510"/>
      <c r="H52" s="510"/>
      <c r="I52" s="510"/>
      <c r="J52" s="511"/>
      <c r="K52" s="303"/>
      <c r="L52" s="304"/>
      <c r="M52" s="304"/>
      <c r="N52" s="304"/>
      <c r="O52" s="304"/>
      <c r="P52" s="304"/>
      <c r="Q52" s="304"/>
      <c r="R52" s="305"/>
      <c r="S52" s="86"/>
      <c r="T52" s="86"/>
      <c r="U52" s="90"/>
      <c r="V52" s="143">
        <f>SUM(V53:V54)</f>
        <v>36</v>
      </c>
      <c r="W52" s="89"/>
      <c r="X52" s="110"/>
      <c r="Y52" s="90"/>
      <c r="Z52" s="90"/>
      <c r="AA52" s="90"/>
      <c r="AB52" s="90"/>
      <c r="AC52" s="91"/>
      <c r="AD52" s="145">
        <f t="shared" si="38"/>
        <v>0</v>
      </c>
      <c r="AE52" s="93"/>
      <c r="AF52" s="90"/>
      <c r="AG52" s="90"/>
      <c r="AH52" s="90"/>
      <c r="AI52" s="94"/>
      <c r="AJ52" s="146">
        <f t="shared" si="39"/>
        <v>0</v>
      </c>
      <c r="AK52" s="93"/>
      <c r="AL52" s="90"/>
      <c r="AM52" s="90"/>
      <c r="AN52" s="90"/>
      <c r="AO52" s="95"/>
      <c r="AP52" s="145">
        <f t="shared" si="40"/>
        <v>0</v>
      </c>
      <c r="AQ52" s="93"/>
      <c r="AR52" s="90"/>
      <c r="AS52" s="90"/>
      <c r="AT52" s="90"/>
      <c r="AU52" s="94"/>
      <c r="AV52" s="145">
        <f t="shared" si="41"/>
        <v>0</v>
      </c>
      <c r="AW52" s="93"/>
      <c r="AX52" s="90"/>
      <c r="AY52" s="90"/>
      <c r="AZ52" s="90"/>
      <c r="BA52" s="94"/>
      <c r="BB52" s="145">
        <f t="shared" si="42"/>
        <v>0</v>
      </c>
      <c r="BC52" s="93"/>
      <c r="BD52" s="90"/>
      <c r="BE52" s="90"/>
      <c r="BF52" s="90"/>
      <c r="BG52" s="94"/>
      <c r="BH52" s="145">
        <f>BJ52+BK52+BL52+BM52</f>
        <v>0</v>
      </c>
      <c r="BI52" s="93"/>
      <c r="BJ52" s="90"/>
      <c r="BK52" s="90"/>
      <c r="BL52" s="90"/>
      <c r="BM52" s="94"/>
      <c r="BN52" s="145">
        <f t="shared" ref="BN52:BN54" si="48">BP52+BQ52+BR52+BS52</f>
        <v>0</v>
      </c>
      <c r="BO52" s="93"/>
      <c r="BP52" s="90"/>
      <c r="BQ52" s="90"/>
      <c r="BR52" s="90"/>
      <c r="BS52" s="94"/>
      <c r="BT52" s="145">
        <f>BV52+BW52+BX52+BY52</f>
        <v>0</v>
      </c>
      <c r="BU52" s="93"/>
      <c r="BV52" s="90"/>
      <c r="BW52" s="90"/>
      <c r="BX52" s="90"/>
      <c r="BY52" s="94"/>
    </row>
    <row r="53" spans="1:77" s="142" customFormat="1" x14ac:dyDescent="0.2">
      <c r="A53" s="107" t="s">
        <v>128</v>
      </c>
      <c r="B53" s="515" t="s">
        <v>107</v>
      </c>
      <c r="C53" s="515"/>
      <c r="D53" s="515"/>
      <c r="E53" s="515"/>
      <c r="F53" s="515"/>
      <c r="G53" s="515"/>
      <c r="H53" s="515"/>
      <c r="I53" s="515"/>
      <c r="J53" s="515"/>
      <c r="K53" s="309"/>
      <c r="L53" s="315"/>
      <c r="M53" s="315" t="s">
        <v>144</v>
      </c>
      <c r="N53" s="315"/>
      <c r="O53" s="315"/>
      <c r="P53" s="315"/>
      <c r="Q53" s="315"/>
      <c r="R53" s="315"/>
      <c r="S53" s="86"/>
      <c r="T53" s="144">
        <v>54</v>
      </c>
      <c r="U53" s="98">
        <f t="shared" ref="U53:U54" si="49">W53+X53</f>
        <v>56</v>
      </c>
      <c r="V53" s="99">
        <f>AE53+AK53+AQ53+AW53+BC53+BI53</f>
        <v>18</v>
      </c>
      <c r="W53" s="109">
        <f t="shared" ref="W53:W55" si="50">AI53+AO53+AU53+BA53+BG53+BM53+BS53+BY53</f>
        <v>0</v>
      </c>
      <c r="X53" s="110">
        <f>AF53+AG53+AL53+AM53+AR53+AS53+AX53+AY53+BD53+BE53+BJ53+BK53+BP53+BQ53+BV53+BW53</f>
        <v>56</v>
      </c>
      <c r="Y53" s="111">
        <f t="shared" ref="Y53:Y54" si="51">X53-Z53-AA53</f>
        <v>28</v>
      </c>
      <c r="Z53" s="111">
        <v>28</v>
      </c>
      <c r="AA53" s="111"/>
      <c r="AB53" s="111">
        <f>AH53+AN53+AT53+AZ53+BF53+BL53</f>
        <v>0</v>
      </c>
      <c r="AC53" s="112">
        <f t="shared" ref="AC53:AC54" si="52">AE53+AK53+AQ53+AW53+BC53+BI53</f>
        <v>18</v>
      </c>
      <c r="AD53" s="145">
        <f t="shared" si="38"/>
        <v>0</v>
      </c>
      <c r="AE53" s="113"/>
      <c r="AF53" s="110"/>
      <c r="AG53" s="110"/>
      <c r="AH53" s="110"/>
      <c r="AI53" s="114"/>
      <c r="AJ53" s="146">
        <f t="shared" si="39"/>
        <v>0</v>
      </c>
      <c r="AK53" s="113"/>
      <c r="AL53" s="110"/>
      <c r="AM53" s="110"/>
      <c r="AN53" s="110"/>
      <c r="AO53" s="111"/>
      <c r="AP53" s="145">
        <f t="shared" si="40"/>
        <v>56</v>
      </c>
      <c r="AQ53" s="113">
        <v>18</v>
      </c>
      <c r="AR53" s="110">
        <v>54</v>
      </c>
      <c r="AS53" s="110">
        <v>2</v>
      </c>
      <c r="AT53" s="110"/>
      <c r="AU53" s="114"/>
      <c r="AV53" s="145">
        <f t="shared" si="41"/>
        <v>0</v>
      </c>
      <c r="AW53" s="113"/>
      <c r="AX53" s="110"/>
      <c r="AY53" s="110"/>
      <c r="AZ53" s="110"/>
      <c r="BA53" s="114"/>
      <c r="BB53" s="145">
        <f t="shared" si="42"/>
        <v>0</v>
      </c>
      <c r="BC53" s="113"/>
      <c r="BD53" s="110"/>
      <c r="BE53" s="110"/>
      <c r="BF53" s="110"/>
      <c r="BG53" s="114"/>
      <c r="BH53" s="145">
        <f>BJ53+BK53+BL53+BM53</f>
        <v>0</v>
      </c>
      <c r="BI53" s="113"/>
      <c r="BJ53" s="110"/>
      <c r="BK53" s="110"/>
      <c r="BL53" s="110"/>
      <c r="BM53" s="114"/>
      <c r="BN53" s="145">
        <f t="shared" si="48"/>
        <v>0</v>
      </c>
      <c r="BO53" s="113"/>
      <c r="BP53" s="110"/>
      <c r="BQ53" s="110"/>
      <c r="BR53" s="110"/>
      <c r="BS53" s="114"/>
      <c r="BT53" s="145">
        <f>BV53+BW53+BX53+BY53</f>
        <v>0</v>
      </c>
      <c r="BU53" s="113"/>
      <c r="BV53" s="110"/>
      <c r="BW53" s="110"/>
      <c r="BX53" s="110"/>
      <c r="BY53" s="114"/>
    </row>
    <row r="54" spans="1:77" s="142" customFormat="1" x14ac:dyDescent="0.2">
      <c r="A54" s="107" t="s">
        <v>129</v>
      </c>
      <c r="B54" s="515" t="s">
        <v>172</v>
      </c>
      <c r="C54" s="515"/>
      <c r="D54" s="515"/>
      <c r="E54" s="515"/>
      <c r="F54" s="515"/>
      <c r="G54" s="515"/>
      <c r="H54" s="515"/>
      <c r="I54" s="515"/>
      <c r="J54" s="515"/>
      <c r="K54" s="312"/>
      <c r="L54" s="315"/>
      <c r="M54" s="315" t="s">
        <v>144</v>
      </c>
      <c r="N54" s="315"/>
      <c r="O54" s="315"/>
      <c r="P54" s="315"/>
      <c r="Q54" s="315"/>
      <c r="R54" s="315"/>
      <c r="S54" s="86"/>
      <c r="T54" s="144">
        <v>54</v>
      </c>
      <c r="U54" s="98">
        <f t="shared" si="49"/>
        <v>56</v>
      </c>
      <c r="V54" s="99">
        <f t="shared" ref="V54" si="53">AE54+AK54+AQ54+AW54+BC54+BI54</f>
        <v>18</v>
      </c>
      <c r="W54" s="109">
        <f t="shared" si="50"/>
        <v>0</v>
      </c>
      <c r="X54" s="110">
        <f t="shared" ref="X54:X69" si="54">AF54+AG54+AL54+AM54+AR54+AS54+AX54+AY54+BD54+BE54+BJ54+BK54+BP54+BQ54+BV54+BW54</f>
        <v>56</v>
      </c>
      <c r="Y54" s="111">
        <f t="shared" si="51"/>
        <v>20</v>
      </c>
      <c r="Z54" s="111">
        <v>36</v>
      </c>
      <c r="AA54" s="111"/>
      <c r="AB54" s="111">
        <f t="shared" ref="AB54" si="55">AH54+AN54+AT54+AZ54+BF54+BL54</f>
        <v>0</v>
      </c>
      <c r="AC54" s="112">
        <f t="shared" si="52"/>
        <v>18</v>
      </c>
      <c r="AD54" s="145">
        <f t="shared" si="38"/>
        <v>0</v>
      </c>
      <c r="AE54" s="113"/>
      <c r="AF54" s="110"/>
      <c r="AG54" s="110"/>
      <c r="AH54" s="110"/>
      <c r="AI54" s="114"/>
      <c r="AJ54" s="146">
        <f t="shared" si="39"/>
        <v>0</v>
      </c>
      <c r="AK54" s="113"/>
      <c r="AL54" s="110"/>
      <c r="AM54" s="110"/>
      <c r="AN54" s="110"/>
      <c r="AO54" s="111"/>
      <c r="AP54" s="145">
        <f t="shared" si="40"/>
        <v>56</v>
      </c>
      <c r="AQ54" s="113">
        <v>18</v>
      </c>
      <c r="AR54" s="110">
        <v>54</v>
      </c>
      <c r="AS54" s="110">
        <v>2</v>
      </c>
      <c r="AT54" s="110"/>
      <c r="AU54" s="114"/>
      <c r="AV54" s="145">
        <f t="shared" si="41"/>
        <v>0</v>
      </c>
      <c r="AW54" s="113"/>
      <c r="AX54" s="110"/>
      <c r="AY54" s="110"/>
      <c r="AZ54" s="110"/>
      <c r="BA54" s="114"/>
      <c r="BB54" s="145">
        <f t="shared" si="42"/>
        <v>0</v>
      </c>
      <c r="BC54" s="113"/>
      <c r="BD54" s="110"/>
      <c r="BE54" s="110"/>
      <c r="BF54" s="110"/>
      <c r="BG54" s="114"/>
      <c r="BH54" s="145">
        <f>BJ54+BK54+BL54+BM54</f>
        <v>0</v>
      </c>
      <c r="BI54" s="113"/>
      <c r="BJ54" s="110"/>
      <c r="BK54" s="110"/>
      <c r="BL54" s="110"/>
      <c r="BM54" s="114"/>
      <c r="BN54" s="145">
        <f t="shared" si="48"/>
        <v>0</v>
      </c>
      <c r="BO54" s="113"/>
      <c r="BP54" s="110"/>
      <c r="BQ54" s="110"/>
      <c r="BR54" s="110"/>
      <c r="BS54" s="114"/>
      <c r="BT54" s="145">
        <f>BV54+BW54+BX54+BY54</f>
        <v>0</v>
      </c>
      <c r="BU54" s="113"/>
      <c r="BV54" s="110"/>
      <c r="BW54" s="110"/>
      <c r="BX54" s="110"/>
      <c r="BY54" s="114"/>
    </row>
    <row r="55" spans="1:77" s="142" customFormat="1" x14ac:dyDescent="0.2">
      <c r="A55" s="107" t="s">
        <v>173</v>
      </c>
      <c r="B55" s="515" t="s">
        <v>174</v>
      </c>
      <c r="C55" s="515"/>
      <c r="D55" s="515"/>
      <c r="E55" s="515"/>
      <c r="F55" s="515"/>
      <c r="G55" s="515"/>
      <c r="H55" s="515"/>
      <c r="I55" s="515"/>
      <c r="J55" s="515"/>
      <c r="K55" s="312"/>
      <c r="L55" s="315"/>
      <c r="M55" s="315"/>
      <c r="N55" s="315" t="s">
        <v>145</v>
      </c>
      <c r="O55" s="315"/>
      <c r="P55" s="315"/>
      <c r="Q55" s="315"/>
      <c r="R55" s="315"/>
      <c r="S55" s="86"/>
      <c r="T55" s="144">
        <v>55</v>
      </c>
      <c r="U55" s="98">
        <f t="shared" ref="U55" si="56">W55+X55</f>
        <v>42</v>
      </c>
      <c r="V55" s="99">
        <f t="shared" ref="V55" si="57">AE55+AK55+AQ55+AW55+BC55+BI55</f>
        <v>0</v>
      </c>
      <c r="W55" s="109">
        <f t="shared" si="50"/>
        <v>0</v>
      </c>
      <c r="X55" s="110">
        <f t="shared" si="54"/>
        <v>42</v>
      </c>
      <c r="Y55" s="111">
        <f t="shared" ref="Y55" si="58">X55-Z55-AA55</f>
        <v>34</v>
      </c>
      <c r="Z55" s="111">
        <v>8</v>
      </c>
      <c r="AA55" s="111"/>
      <c r="AB55" s="111">
        <f t="shared" ref="AB55" si="59">AH55+AN55+AT55+AZ55+BF55+BL55</f>
        <v>0</v>
      </c>
      <c r="AC55" s="112">
        <f t="shared" ref="AC55" si="60">AE55+AK55+AQ55+AW55+BC55+BI55</f>
        <v>0</v>
      </c>
      <c r="AD55" s="145">
        <f t="shared" ref="AD55" si="61">AF55+AG55+AH55+AI55</f>
        <v>0</v>
      </c>
      <c r="AE55" s="113"/>
      <c r="AF55" s="110"/>
      <c r="AG55" s="110"/>
      <c r="AH55" s="110"/>
      <c r="AI55" s="114"/>
      <c r="AJ55" s="146">
        <f t="shared" ref="AJ55" si="62">AL55+AM55+AN55+AO55</f>
        <v>0</v>
      </c>
      <c r="AK55" s="113"/>
      <c r="AL55" s="110"/>
      <c r="AM55" s="110"/>
      <c r="AN55" s="110"/>
      <c r="AO55" s="111"/>
      <c r="AP55" s="145">
        <f t="shared" ref="AP55" si="63">AR55+AS55+AT55+AU55</f>
        <v>0</v>
      </c>
      <c r="AQ55" s="113"/>
      <c r="AR55" s="110"/>
      <c r="AS55" s="110"/>
      <c r="AT55" s="110"/>
      <c r="AU55" s="114"/>
      <c r="AV55" s="145">
        <f t="shared" ref="AV55" si="64">AX55+AY55+AZ55+BA55</f>
        <v>42</v>
      </c>
      <c r="AW55" s="113"/>
      <c r="AX55" s="110">
        <v>42</v>
      </c>
      <c r="AY55" s="110"/>
      <c r="AZ55" s="110"/>
      <c r="BA55" s="114"/>
      <c r="BB55" s="145">
        <f t="shared" ref="BB55" si="65">BD55+BE55+BF55+BG55</f>
        <v>0</v>
      </c>
      <c r="BC55" s="113"/>
      <c r="BD55" s="110"/>
      <c r="BE55" s="110"/>
      <c r="BF55" s="110"/>
      <c r="BG55" s="114"/>
      <c r="BH55" s="145">
        <f>BJ55+BK55+BL55+BM55</f>
        <v>0</v>
      </c>
      <c r="BI55" s="113"/>
      <c r="BJ55" s="110"/>
      <c r="BK55" s="110"/>
      <c r="BL55" s="110"/>
      <c r="BM55" s="114"/>
      <c r="BN55" s="145">
        <f t="shared" ref="BN55" si="66">BP55+BQ55+BR55+BS55</f>
        <v>0</v>
      </c>
      <c r="BO55" s="113"/>
      <c r="BP55" s="110"/>
      <c r="BQ55" s="110"/>
      <c r="BR55" s="110"/>
      <c r="BS55" s="114"/>
      <c r="BT55" s="145">
        <f>BV55+BW55+BX55+BY55</f>
        <v>0</v>
      </c>
      <c r="BU55" s="113"/>
      <c r="BV55" s="110"/>
      <c r="BW55" s="110"/>
      <c r="BX55" s="110"/>
      <c r="BY55" s="114"/>
    </row>
    <row r="56" spans="1:77" s="12" customFormat="1" x14ac:dyDescent="0.2">
      <c r="A56" s="134" t="s">
        <v>24</v>
      </c>
      <c r="B56" s="519" t="s">
        <v>102</v>
      </c>
      <c r="C56" s="520"/>
      <c r="D56" s="520"/>
      <c r="E56" s="520"/>
      <c r="F56" s="520"/>
      <c r="G56" s="520"/>
      <c r="H56" s="520"/>
      <c r="I56" s="520"/>
      <c r="J56" s="521"/>
      <c r="K56" s="545"/>
      <c r="L56" s="546"/>
      <c r="M56" s="546"/>
      <c r="N56" s="546"/>
      <c r="O56" s="546"/>
      <c r="P56" s="546"/>
      <c r="Q56" s="546"/>
      <c r="R56" s="547"/>
      <c r="S56" s="147">
        <v>612</v>
      </c>
      <c r="T56" s="136">
        <v>612</v>
      </c>
      <c r="U56" s="148">
        <f>SUM(U58:U69)+V56</f>
        <v>1044</v>
      </c>
      <c r="V56" s="148">
        <f>V57</f>
        <v>78</v>
      </c>
      <c r="W56" s="148">
        <f t="shared" ref="W56:BK56" si="67">SUM(W58:W69)</f>
        <v>30</v>
      </c>
      <c r="X56" s="148">
        <f t="shared" si="67"/>
        <v>936</v>
      </c>
      <c r="Y56" s="148">
        <f t="shared" si="67"/>
        <v>543</v>
      </c>
      <c r="Z56" s="148">
        <f t="shared" si="67"/>
        <v>373</v>
      </c>
      <c r="AA56" s="148">
        <f t="shared" si="67"/>
        <v>20</v>
      </c>
      <c r="AB56" s="148">
        <f t="shared" si="67"/>
        <v>0</v>
      </c>
      <c r="AC56" s="149">
        <f t="shared" si="67"/>
        <v>42</v>
      </c>
      <c r="AD56" s="150">
        <f t="shared" si="67"/>
        <v>0</v>
      </c>
      <c r="AE56" s="148">
        <f t="shared" si="67"/>
        <v>0</v>
      </c>
      <c r="AF56" s="148">
        <f t="shared" si="67"/>
        <v>0</v>
      </c>
      <c r="AG56" s="148">
        <f t="shared" si="67"/>
        <v>0</v>
      </c>
      <c r="AH56" s="148">
        <f t="shared" si="67"/>
        <v>0</v>
      </c>
      <c r="AI56" s="151">
        <f t="shared" si="67"/>
        <v>0</v>
      </c>
      <c r="AJ56" s="152">
        <f t="shared" si="67"/>
        <v>0</v>
      </c>
      <c r="AK56" s="148">
        <f t="shared" si="67"/>
        <v>0</v>
      </c>
      <c r="AL56" s="148">
        <f t="shared" si="67"/>
        <v>0</v>
      </c>
      <c r="AM56" s="148">
        <f t="shared" si="67"/>
        <v>0</v>
      </c>
      <c r="AN56" s="148">
        <f t="shared" si="67"/>
        <v>0</v>
      </c>
      <c r="AO56" s="149">
        <f t="shared" si="67"/>
        <v>0</v>
      </c>
      <c r="AP56" s="150">
        <f t="shared" si="67"/>
        <v>256</v>
      </c>
      <c r="AQ56" s="148">
        <f t="shared" si="67"/>
        <v>0</v>
      </c>
      <c r="AR56" s="148">
        <f t="shared" si="67"/>
        <v>252</v>
      </c>
      <c r="AS56" s="148">
        <f t="shared" si="67"/>
        <v>0</v>
      </c>
      <c r="AT56" s="148">
        <f t="shared" si="67"/>
        <v>0</v>
      </c>
      <c r="AU56" s="151">
        <f t="shared" si="67"/>
        <v>4</v>
      </c>
      <c r="AV56" s="150">
        <f t="shared" si="67"/>
        <v>366</v>
      </c>
      <c r="AW56" s="148">
        <f t="shared" si="67"/>
        <v>24</v>
      </c>
      <c r="AX56" s="148">
        <f t="shared" si="67"/>
        <v>360</v>
      </c>
      <c r="AY56" s="148">
        <f t="shared" si="67"/>
        <v>4</v>
      </c>
      <c r="AZ56" s="148">
        <f t="shared" si="67"/>
        <v>0</v>
      </c>
      <c r="BA56" s="151">
        <f t="shared" si="67"/>
        <v>2</v>
      </c>
      <c r="BB56" s="150">
        <f t="shared" si="67"/>
        <v>140</v>
      </c>
      <c r="BC56" s="148">
        <f t="shared" si="67"/>
        <v>36</v>
      </c>
      <c r="BD56" s="148">
        <f t="shared" si="67"/>
        <v>124</v>
      </c>
      <c r="BE56" s="148">
        <f t="shared" si="67"/>
        <v>4</v>
      </c>
      <c r="BF56" s="148">
        <f t="shared" si="67"/>
        <v>0</v>
      </c>
      <c r="BG56" s="151">
        <f t="shared" si="67"/>
        <v>12</v>
      </c>
      <c r="BH56" s="150">
        <f t="shared" si="67"/>
        <v>84</v>
      </c>
      <c r="BI56" s="148">
        <f t="shared" si="67"/>
        <v>0</v>
      </c>
      <c r="BJ56" s="148">
        <f t="shared" si="67"/>
        <v>82</v>
      </c>
      <c r="BK56" s="148">
        <f t="shared" si="67"/>
        <v>0</v>
      </c>
      <c r="BL56" s="148">
        <f t="shared" ref="BL56:BW56" si="68">SUM(BL58:BL69)</f>
        <v>0</v>
      </c>
      <c r="BM56" s="151">
        <f t="shared" si="68"/>
        <v>2</v>
      </c>
      <c r="BN56" s="150">
        <f t="shared" si="68"/>
        <v>84</v>
      </c>
      <c r="BO56" s="148">
        <f t="shared" si="68"/>
        <v>18</v>
      </c>
      <c r="BP56" s="148">
        <f t="shared" si="68"/>
        <v>72</v>
      </c>
      <c r="BQ56" s="148">
        <f t="shared" si="68"/>
        <v>2</v>
      </c>
      <c r="BR56" s="148">
        <f t="shared" si="68"/>
        <v>0</v>
      </c>
      <c r="BS56" s="151">
        <f t="shared" si="68"/>
        <v>10</v>
      </c>
      <c r="BT56" s="150">
        <f t="shared" si="68"/>
        <v>36</v>
      </c>
      <c r="BU56" s="148">
        <f t="shared" si="68"/>
        <v>0</v>
      </c>
      <c r="BV56" s="148">
        <f t="shared" si="68"/>
        <v>36</v>
      </c>
      <c r="BW56" s="148">
        <f t="shared" si="68"/>
        <v>0</v>
      </c>
      <c r="BX56" s="148">
        <f>SUM(BX58:BX69)</f>
        <v>0</v>
      </c>
      <c r="BY56" s="151">
        <f>SUM(BY58:BY69)</f>
        <v>0</v>
      </c>
    </row>
    <row r="57" spans="1:77" s="12" customFormat="1" ht="13.5" x14ac:dyDescent="0.25">
      <c r="A57" s="85"/>
      <c r="B57" s="509" t="s">
        <v>6</v>
      </c>
      <c r="C57" s="510"/>
      <c r="D57" s="510"/>
      <c r="E57" s="510"/>
      <c r="F57" s="510"/>
      <c r="G57" s="510"/>
      <c r="H57" s="510"/>
      <c r="I57" s="510"/>
      <c r="J57" s="511"/>
      <c r="K57" s="303"/>
      <c r="L57" s="304"/>
      <c r="M57" s="304"/>
      <c r="N57" s="304"/>
      <c r="O57" s="304"/>
      <c r="P57" s="304"/>
      <c r="Q57" s="304"/>
      <c r="R57" s="305"/>
      <c r="S57" s="86"/>
      <c r="T57" s="86"/>
      <c r="U57" s="90"/>
      <c r="V57" s="143">
        <f>SUM(V58:V69)</f>
        <v>78</v>
      </c>
      <c r="W57" s="89"/>
      <c r="X57" s="110"/>
      <c r="Y57" s="90"/>
      <c r="Z57" s="90"/>
      <c r="AA57" s="90"/>
      <c r="AB57" s="90"/>
      <c r="AC57" s="91"/>
      <c r="AD57" s="145">
        <f t="shared" si="38"/>
        <v>0</v>
      </c>
      <c r="AE57" s="93"/>
      <c r="AF57" s="90"/>
      <c r="AG57" s="90"/>
      <c r="AH57" s="90"/>
      <c r="AI57" s="94"/>
      <c r="AJ57" s="146">
        <f t="shared" si="39"/>
        <v>0</v>
      </c>
      <c r="AK57" s="93"/>
      <c r="AL57" s="90"/>
      <c r="AM57" s="90"/>
      <c r="AN57" s="90"/>
      <c r="AO57" s="95"/>
      <c r="AP57" s="145">
        <f t="shared" si="40"/>
        <v>0</v>
      </c>
      <c r="AQ57" s="93"/>
      <c r="AR57" s="90"/>
      <c r="AS57" s="90"/>
      <c r="AT57" s="90"/>
      <c r="AU57" s="94"/>
      <c r="AV57" s="145">
        <f t="shared" si="41"/>
        <v>0</v>
      </c>
      <c r="AW57" s="93"/>
      <c r="AX57" s="90"/>
      <c r="AY57" s="90"/>
      <c r="AZ57" s="90"/>
      <c r="BA57" s="94"/>
      <c r="BB57" s="145">
        <f t="shared" si="42"/>
        <v>0</v>
      </c>
      <c r="BC57" s="93"/>
      <c r="BD57" s="90"/>
      <c r="BE57" s="90"/>
      <c r="BF57" s="90"/>
      <c r="BG57" s="94"/>
      <c r="BH57" s="145">
        <f t="shared" ref="BH57:BH69" si="69">BJ57+BK57+BL57+BM57</f>
        <v>0</v>
      </c>
      <c r="BI57" s="93"/>
      <c r="BJ57" s="90"/>
      <c r="BK57" s="90"/>
      <c r="BL57" s="90"/>
      <c r="BM57" s="94"/>
      <c r="BN57" s="145">
        <f t="shared" ref="BN57:BN69" si="70">BP57+BQ57+BR57+BS57</f>
        <v>0</v>
      </c>
      <c r="BO57" s="93"/>
      <c r="BP57" s="90"/>
      <c r="BQ57" s="90"/>
      <c r="BR57" s="90"/>
      <c r="BS57" s="94"/>
      <c r="BT57" s="145">
        <f t="shared" ref="BT57:BT69" si="71">BV57+BW57+BX57+BY57</f>
        <v>0</v>
      </c>
      <c r="BU57" s="93"/>
      <c r="BV57" s="90"/>
      <c r="BW57" s="90"/>
      <c r="BX57" s="90"/>
      <c r="BY57" s="94"/>
    </row>
    <row r="58" spans="1:77" x14ac:dyDescent="0.2">
      <c r="A58" s="107" t="s">
        <v>25</v>
      </c>
      <c r="B58" s="515" t="s">
        <v>175</v>
      </c>
      <c r="C58" s="515"/>
      <c r="D58" s="515"/>
      <c r="E58" s="515"/>
      <c r="F58" s="515"/>
      <c r="G58" s="515"/>
      <c r="H58" s="515"/>
      <c r="I58" s="515"/>
      <c r="J58" s="515"/>
      <c r="K58" s="309"/>
      <c r="L58" s="315"/>
      <c r="M58" s="315"/>
      <c r="N58" s="315" t="s">
        <v>144</v>
      </c>
      <c r="O58" s="315"/>
      <c r="P58" s="315"/>
      <c r="Q58" s="315"/>
      <c r="R58" s="315"/>
      <c r="S58" s="153"/>
      <c r="T58" s="154">
        <v>90</v>
      </c>
      <c r="U58" s="98">
        <f t="shared" ref="U58" si="72">W58+X58</f>
        <v>104</v>
      </c>
      <c r="V58" s="99">
        <f>AE58+AK58+AQ58+AW58+BC58+BI58</f>
        <v>12</v>
      </c>
      <c r="W58" s="109">
        <f t="shared" ref="W58:W69" si="73">AI58+AO58+AU58+BA58+BG58+BM58+BS58+BY58</f>
        <v>2</v>
      </c>
      <c r="X58" s="110">
        <f t="shared" si="54"/>
        <v>102</v>
      </c>
      <c r="Y58" s="111">
        <f t="shared" ref="Y58:Y69" si="74">X58-Z58-AA58</f>
        <v>42</v>
      </c>
      <c r="Z58" s="111">
        <v>60</v>
      </c>
      <c r="AA58" s="111"/>
      <c r="AB58" s="111">
        <f>AH58+AN58+AT58+AZ58+BF58+BL58</f>
        <v>0</v>
      </c>
      <c r="AC58" s="112">
        <f t="shared" ref="AC58:AC66" si="75">AE58+AK58+AQ58+AW58+BC58+BI58</f>
        <v>12</v>
      </c>
      <c r="AD58" s="145">
        <f t="shared" si="38"/>
        <v>0</v>
      </c>
      <c r="AE58" s="113"/>
      <c r="AF58" s="110"/>
      <c r="AG58" s="110"/>
      <c r="AH58" s="110"/>
      <c r="AI58" s="114"/>
      <c r="AJ58" s="146">
        <f t="shared" si="39"/>
        <v>0</v>
      </c>
      <c r="AK58" s="113"/>
      <c r="AL58" s="110"/>
      <c r="AM58" s="110"/>
      <c r="AN58" s="110"/>
      <c r="AO58" s="111"/>
      <c r="AP58" s="145">
        <f t="shared" si="40"/>
        <v>64</v>
      </c>
      <c r="AQ58" s="113"/>
      <c r="AR58" s="110">
        <v>62</v>
      </c>
      <c r="AS58" s="110"/>
      <c r="AT58" s="110"/>
      <c r="AU58" s="114">
        <v>2</v>
      </c>
      <c r="AV58" s="145">
        <f t="shared" si="41"/>
        <v>40</v>
      </c>
      <c r="AW58" s="113">
        <v>12</v>
      </c>
      <c r="AX58" s="110">
        <v>38</v>
      </c>
      <c r="AY58" s="110">
        <v>2</v>
      </c>
      <c r="AZ58" s="110"/>
      <c r="BA58" s="114"/>
      <c r="BB58" s="145">
        <f t="shared" si="42"/>
        <v>0</v>
      </c>
      <c r="BC58" s="113"/>
      <c r="BD58" s="110"/>
      <c r="BE58" s="110"/>
      <c r="BF58" s="110"/>
      <c r="BG58" s="114"/>
      <c r="BH58" s="145">
        <f t="shared" si="69"/>
        <v>0</v>
      </c>
      <c r="BI58" s="113"/>
      <c r="BJ58" s="110"/>
      <c r="BK58" s="110"/>
      <c r="BL58" s="110"/>
      <c r="BM58" s="114"/>
      <c r="BN58" s="145">
        <f t="shared" si="70"/>
        <v>0</v>
      </c>
      <c r="BO58" s="113"/>
      <c r="BP58" s="110"/>
      <c r="BQ58" s="110"/>
      <c r="BR58" s="110"/>
      <c r="BS58" s="114"/>
      <c r="BT58" s="145">
        <f t="shared" si="71"/>
        <v>0</v>
      </c>
      <c r="BU58" s="113"/>
      <c r="BV58" s="110"/>
      <c r="BW58" s="110"/>
      <c r="BX58" s="110"/>
      <c r="BY58" s="114"/>
    </row>
    <row r="59" spans="1:77" x14ac:dyDescent="0.2">
      <c r="A59" s="107" t="s">
        <v>26</v>
      </c>
      <c r="B59" s="515" t="s">
        <v>176</v>
      </c>
      <c r="C59" s="515"/>
      <c r="D59" s="515"/>
      <c r="E59" s="515"/>
      <c r="F59" s="515"/>
      <c r="G59" s="515"/>
      <c r="H59" s="515"/>
      <c r="I59" s="515"/>
      <c r="J59" s="515"/>
      <c r="K59" s="312"/>
      <c r="L59" s="315"/>
      <c r="M59" s="315"/>
      <c r="N59" s="315" t="s">
        <v>144</v>
      </c>
      <c r="O59" s="315"/>
      <c r="P59" s="315"/>
      <c r="Q59" s="315"/>
      <c r="R59" s="315"/>
      <c r="S59" s="153"/>
      <c r="T59" s="154">
        <v>118</v>
      </c>
      <c r="U59" s="98">
        <f t="shared" ref="U59:U66" si="76">W59+X59</f>
        <v>104</v>
      </c>
      <c r="V59" s="99">
        <f t="shared" ref="V59:V69" si="77">AE59+AK59+AQ59+AW59+BC59+BI59</f>
        <v>12</v>
      </c>
      <c r="W59" s="109">
        <f t="shared" si="73"/>
        <v>2</v>
      </c>
      <c r="X59" s="110">
        <f t="shared" si="54"/>
        <v>102</v>
      </c>
      <c r="Y59" s="111">
        <f t="shared" si="74"/>
        <v>72</v>
      </c>
      <c r="Z59" s="111">
        <v>30</v>
      </c>
      <c r="AA59" s="111"/>
      <c r="AB59" s="111">
        <f t="shared" ref="AB59:AB69" si="78">AH59+AN59+AT59+AZ59+BF59+BL59</f>
        <v>0</v>
      </c>
      <c r="AC59" s="112">
        <f t="shared" si="75"/>
        <v>12</v>
      </c>
      <c r="AD59" s="145">
        <f t="shared" si="38"/>
        <v>0</v>
      </c>
      <c r="AE59" s="113"/>
      <c r="AF59" s="110"/>
      <c r="AG59" s="110"/>
      <c r="AH59" s="110"/>
      <c r="AI59" s="114"/>
      <c r="AJ59" s="146">
        <f t="shared" si="39"/>
        <v>0</v>
      </c>
      <c r="AK59" s="113"/>
      <c r="AL59" s="110"/>
      <c r="AM59" s="110"/>
      <c r="AN59" s="110"/>
      <c r="AO59" s="111"/>
      <c r="AP59" s="145">
        <f t="shared" si="40"/>
        <v>64</v>
      </c>
      <c r="AQ59" s="113"/>
      <c r="AR59" s="110">
        <v>62</v>
      </c>
      <c r="AS59" s="110"/>
      <c r="AT59" s="110"/>
      <c r="AU59" s="114">
        <v>2</v>
      </c>
      <c r="AV59" s="145">
        <f t="shared" si="41"/>
        <v>40</v>
      </c>
      <c r="AW59" s="113">
        <v>12</v>
      </c>
      <c r="AX59" s="110">
        <v>38</v>
      </c>
      <c r="AY59" s="110">
        <v>2</v>
      </c>
      <c r="AZ59" s="110"/>
      <c r="BA59" s="114"/>
      <c r="BB59" s="145">
        <f t="shared" si="42"/>
        <v>0</v>
      </c>
      <c r="BC59" s="113"/>
      <c r="BD59" s="110"/>
      <c r="BE59" s="110"/>
      <c r="BF59" s="110"/>
      <c r="BG59" s="114"/>
      <c r="BH59" s="145">
        <f t="shared" si="69"/>
        <v>0</v>
      </c>
      <c r="BI59" s="113"/>
      <c r="BJ59" s="110"/>
      <c r="BK59" s="110"/>
      <c r="BL59" s="110"/>
      <c r="BM59" s="114"/>
      <c r="BN59" s="145">
        <f t="shared" si="70"/>
        <v>0</v>
      </c>
      <c r="BO59" s="113"/>
      <c r="BP59" s="110"/>
      <c r="BQ59" s="110"/>
      <c r="BR59" s="110"/>
      <c r="BS59" s="114"/>
      <c r="BT59" s="145">
        <f t="shared" si="71"/>
        <v>0</v>
      </c>
      <c r="BU59" s="113"/>
      <c r="BV59" s="110"/>
      <c r="BW59" s="110"/>
      <c r="BX59" s="110"/>
      <c r="BY59" s="114"/>
    </row>
    <row r="60" spans="1:77" x14ac:dyDescent="0.2">
      <c r="A60" s="107" t="s">
        <v>27</v>
      </c>
      <c r="B60" s="516" t="s">
        <v>235</v>
      </c>
      <c r="C60" s="517"/>
      <c r="D60" s="517"/>
      <c r="E60" s="517"/>
      <c r="F60" s="517"/>
      <c r="G60" s="517"/>
      <c r="H60" s="517"/>
      <c r="I60" s="517"/>
      <c r="J60" s="518"/>
      <c r="K60" s="312"/>
      <c r="L60" s="315"/>
      <c r="M60" s="315"/>
      <c r="N60" s="315" t="s">
        <v>145</v>
      </c>
      <c r="O60" s="315"/>
      <c r="P60" s="315"/>
      <c r="Q60" s="315"/>
      <c r="R60" s="315"/>
      <c r="S60" s="153"/>
      <c r="T60" s="154">
        <v>100</v>
      </c>
      <c r="U60" s="98">
        <f t="shared" si="76"/>
        <v>88</v>
      </c>
      <c r="V60" s="99">
        <f t="shared" si="77"/>
        <v>0</v>
      </c>
      <c r="W60" s="109">
        <f t="shared" si="73"/>
        <v>2</v>
      </c>
      <c r="X60" s="110">
        <f t="shared" si="54"/>
        <v>86</v>
      </c>
      <c r="Y60" s="111">
        <f t="shared" si="74"/>
        <v>56</v>
      </c>
      <c r="Z60" s="111">
        <v>30</v>
      </c>
      <c r="AA60" s="111"/>
      <c r="AB60" s="111">
        <f t="shared" si="78"/>
        <v>0</v>
      </c>
      <c r="AC60" s="112">
        <f t="shared" si="75"/>
        <v>0</v>
      </c>
      <c r="AD60" s="145">
        <f t="shared" si="38"/>
        <v>0</v>
      </c>
      <c r="AE60" s="113"/>
      <c r="AF60" s="110"/>
      <c r="AG60" s="110"/>
      <c r="AH60" s="110"/>
      <c r="AI60" s="114"/>
      <c r="AJ60" s="146">
        <f t="shared" si="39"/>
        <v>0</v>
      </c>
      <c r="AK60" s="113"/>
      <c r="AL60" s="110"/>
      <c r="AM60" s="110"/>
      <c r="AN60" s="110"/>
      <c r="AO60" s="111"/>
      <c r="AP60" s="145">
        <f t="shared" si="40"/>
        <v>0</v>
      </c>
      <c r="AQ60" s="113"/>
      <c r="AR60" s="110"/>
      <c r="AS60" s="110"/>
      <c r="AT60" s="110"/>
      <c r="AU60" s="114"/>
      <c r="AV60" s="145">
        <f t="shared" si="41"/>
        <v>88</v>
      </c>
      <c r="AW60" s="113"/>
      <c r="AX60" s="110">
        <v>86</v>
      </c>
      <c r="AY60" s="110"/>
      <c r="AZ60" s="110"/>
      <c r="BA60" s="114">
        <v>2</v>
      </c>
      <c r="BB60" s="145">
        <f t="shared" si="42"/>
        <v>0</v>
      </c>
      <c r="BC60" s="113"/>
      <c r="BD60" s="110"/>
      <c r="BE60" s="110"/>
      <c r="BF60" s="110"/>
      <c r="BG60" s="114"/>
      <c r="BH60" s="145">
        <f t="shared" si="69"/>
        <v>0</v>
      </c>
      <c r="BI60" s="113"/>
      <c r="BJ60" s="110"/>
      <c r="BK60" s="110"/>
      <c r="BL60" s="110"/>
      <c r="BM60" s="114"/>
      <c r="BN60" s="145">
        <f t="shared" si="70"/>
        <v>0</v>
      </c>
      <c r="BO60" s="113"/>
      <c r="BP60" s="110"/>
      <c r="BQ60" s="110"/>
      <c r="BR60" s="110"/>
      <c r="BS60" s="114"/>
      <c r="BT60" s="145">
        <f t="shared" si="71"/>
        <v>0</v>
      </c>
      <c r="BU60" s="113"/>
      <c r="BV60" s="110"/>
      <c r="BW60" s="110"/>
      <c r="BX60" s="110"/>
      <c r="BY60" s="114"/>
    </row>
    <row r="61" spans="1:77" x14ac:dyDescent="0.2">
      <c r="A61" s="107" t="s">
        <v>28</v>
      </c>
      <c r="B61" s="516" t="s">
        <v>177</v>
      </c>
      <c r="C61" s="517"/>
      <c r="D61" s="517"/>
      <c r="E61" s="517"/>
      <c r="F61" s="517"/>
      <c r="G61" s="517"/>
      <c r="H61" s="517"/>
      <c r="I61" s="517"/>
      <c r="J61" s="518"/>
      <c r="K61" s="312"/>
      <c r="L61" s="315"/>
      <c r="M61" s="315"/>
      <c r="N61" s="315" t="s">
        <v>145</v>
      </c>
      <c r="O61" s="315"/>
      <c r="P61" s="315"/>
      <c r="Q61" s="315"/>
      <c r="R61" s="315"/>
      <c r="S61" s="153"/>
      <c r="T61" s="154">
        <v>60</v>
      </c>
      <c r="U61" s="98">
        <f t="shared" si="76"/>
        <v>86</v>
      </c>
      <c r="V61" s="99">
        <f t="shared" si="77"/>
        <v>0</v>
      </c>
      <c r="W61" s="109">
        <f t="shared" si="73"/>
        <v>0</v>
      </c>
      <c r="X61" s="110">
        <f t="shared" si="54"/>
        <v>86</v>
      </c>
      <c r="Y61" s="111">
        <f t="shared" si="74"/>
        <v>56</v>
      </c>
      <c r="Z61" s="111">
        <v>30</v>
      </c>
      <c r="AA61" s="111"/>
      <c r="AB61" s="111">
        <f t="shared" si="78"/>
        <v>0</v>
      </c>
      <c r="AC61" s="112">
        <f t="shared" si="75"/>
        <v>0</v>
      </c>
      <c r="AD61" s="145">
        <f t="shared" si="38"/>
        <v>0</v>
      </c>
      <c r="AE61" s="113"/>
      <c r="AF61" s="110"/>
      <c r="AG61" s="110"/>
      <c r="AH61" s="110"/>
      <c r="AI61" s="114"/>
      <c r="AJ61" s="146">
        <f t="shared" si="39"/>
        <v>0</v>
      </c>
      <c r="AK61" s="113"/>
      <c r="AL61" s="110"/>
      <c r="AM61" s="110"/>
      <c r="AN61" s="110"/>
      <c r="AO61" s="111"/>
      <c r="AP61" s="145">
        <f t="shared" si="40"/>
        <v>48</v>
      </c>
      <c r="AQ61" s="113"/>
      <c r="AR61" s="110">
        <v>48</v>
      </c>
      <c r="AS61" s="110"/>
      <c r="AT61" s="110"/>
      <c r="AU61" s="114"/>
      <c r="AV61" s="145">
        <f t="shared" si="41"/>
        <v>38</v>
      </c>
      <c r="AW61" s="113"/>
      <c r="AX61" s="110">
        <v>38</v>
      </c>
      <c r="AY61" s="155"/>
      <c r="AZ61" s="110"/>
      <c r="BA61" s="114"/>
      <c r="BB61" s="145">
        <f t="shared" si="42"/>
        <v>0</v>
      </c>
      <c r="BC61" s="113"/>
      <c r="BD61" s="110"/>
      <c r="BE61" s="110"/>
      <c r="BF61" s="110"/>
      <c r="BG61" s="114"/>
      <c r="BH61" s="145">
        <f t="shared" si="69"/>
        <v>0</v>
      </c>
      <c r="BI61" s="113"/>
      <c r="BJ61" s="110"/>
      <c r="BK61" s="110"/>
      <c r="BL61" s="110"/>
      <c r="BM61" s="114"/>
      <c r="BN61" s="145">
        <f t="shared" si="70"/>
        <v>0</v>
      </c>
      <c r="BO61" s="113"/>
      <c r="BP61" s="110"/>
      <c r="BQ61" s="110"/>
      <c r="BR61" s="110"/>
      <c r="BS61" s="114"/>
      <c r="BT61" s="145">
        <f t="shared" si="71"/>
        <v>0</v>
      </c>
      <c r="BU61" s="113"/>
      <c r="BV61" s="110"/>
      <c r="BW61" s="110"/>
      <c r="BX61" s="110"/>
      <c r="BY61" s="114"/>
    </row>
    <row r="62" spans="1:77" x14ac:dyDescent="0.2">
      <c r="A62" s="107" t="s">
        <v>29</v>
      </c>
      <c r="B62" s="516" t="s">
        <v>236</v>
      </c>
      <c r="C62" s="517"/>
      <c r="D62" s="517"/>
      <c r="E62" s="517"/>
      <c r="F62" s="517"/>
      <c r="G62" s="517"/>
      <c r="H62" s="517"/>
      <c r="I62" s="517"/>
      <c r="J62" s="518"/>
      <c r="K62" s="316"/>
      <c r="L62" s="315"/>
      <c r="M62" s="315"/>
      <c r="N62" s="315" t="s">
        <v>145</v>
      </c>
      <c r="O62" s="308"/>
      <c r="P62" s="308"/>
      <c r="Q62" s="308"/>
      <c r="R62" s="315"/>
      <c r="S62" s="153"/>
      <c r="T62" s="154">
        <v>60</v>
      </c>
      <c r="U62" s="98">
        <f t="shared" si="76"/>
        <v>70</v>
      </c>
      <c r="V62" s="99">
        <f t="shared" si="77"/>
        <v>0</v>
      </c>
      <c r="W62" s="109">
        <f t="shared" si="73"/>
        <v>0</v>
      </c>
      <c r="X62" s="110">
        <f t="shared" si="54"/>
        <v>70</v>
      </c>
      <c r="Y62" s="111">
        <f t="shared" si="74"/>
        <v>50</v>
      </c>
      <c r="Z62" s="111">
        <v>20</v>
      </c>
      <c r="AA62" s="111"/>
      <c r="AB62" s="111">
        <f t="shared" si="78"/>
        <v>0</v>
      </c>
      <c r="AC62" s="112">
        <f t="shared" si="75"/>
        <v>0</v>
      </c>
      <c r="AD62" s="145">
        <f t="shared" si="38"/>
        <v>0</v>
      </c>
      <c r="AE62" s="113"/>
      <c r="AF62" s="110"/>
      <c r="AG62" s="110"/>
      <c r="AH62" s="110"/>
      <c r="AI62" s="114"/>
      <c r="AJ62" s="146">
        <f t="shared" si="39"/>
        <v>0</v>
      </c>
      <c r="AK62" s="113"/>
      <c r="AL62" s="110"/>
      <c r="AM62" s="110"/>
      <c r="AN62" s="110"/>
      <c r="AO62" s="111"/>
      <c r="AP62" s="145">
        <f t="shared" si="40"/>
        <v>32</v>
      </c>
      <c r="AQ62" s="113"/>
      <c r="AR62" s="110">
        <v>32</v>
      </c>
      <c r="AS62" s="110"/>
      <c r="AT62" s="110"/>
      <c r="AU62" s="114"/>
      <c r="AV62" s="145">
        <f t="shared" si="41"/>
        <v>38</v>
      </c>
      <c r="AW62" s="113"/>
      <c r="AX62" s="110">
        <v>38</v>
      </c>
      <c r="AY62" s="110"/>
      <c r="AZ62" s="110"/>
      <c r="BA62" s="114"/>
      <c r="BB62" s="145">
        <f t="shared" si="42"/>
        <v>0</v>
      </c>
      <c r="BC62" s="113"/>
      <c r="BD62" s="110"/>
      <c r="BE62" s="110"/>
      <c r="BF62" s="110"/>
      <c r="BG62" s="114"/>
      <c r="BH62" s="145">
        <f t="shared" si="69"/>
        <v>0</v>
      </c>
      <c r="BI62" s="113"/>
      <c r="BJ62" s="110"/>
      <c r="BK62" s="110"/>
      <c r="BL62" s="110"/>
      <c r="BM62" s="114"/>
      <c r="BN62" s="145">
        <f t="shared" si="70"/>
        <v>0</v>
      </c>
      <c r="BO62" s="113"/>
      <c r="BP62" s="110"/>
      <c r="BQ62" s="110"/>
      <c r="BR62" s="110"/>
      <c r="BS62" s="114"/>
      <c r="BT62" s="145">
        <f t="shared" si="71"/>
        <v>0</v>
      </c>
      <c r="BU62" s="113"/>
      <c r="BV62" s="110"/>
      <c r="BW62" s="110"/>
      <c r="BX62" s="110"/>
      <c r="BY62" s="114"/>
    </row>
    <row r="63" spans="1:77" ht="26.25" customHeight="1" x14ac:dyDescent="0.2">
      <c r="A63" s="107" t="s">
        <v>30</v>
      </c>
      <c r="B63" s="512" t="s">
        <v>147</v>
      </c>
      <c r="C63" s="513"/>
      <c r="D63" s="513"/>
      <c r="E63" s="513"/>
      <c r="F63" s="513"/>
      <c r="G63" s="513"/>
      <c r="H63" s="513"/>
      <c r="I63" s="513"/>
      <c r="J63" s="514"/>
      <c r="K63" s="315"/>
      <c r="L63" s="315"/>
      <c r="M63" s="315"/>
      <c r="N63" s="315"/>
      <c r="O63" s="315" t="s">
        <v>144</v>
      </c>
      <c r="P63" s="315"/>
      <c r="Q63" s="315"/>
      <c r="R63" s="315"/>
      <c r="S63" s="153"/>
      <c r="T63" s="154">
        <v>36</v>
      </c>
      <c r="U63" s="98">
        <f t="shared" si="76"/>
        <v>92</v>
      </c>
      <c r="V63" s="99">
        <f t="shared" si="77"/>
        <v>18</v>
      </c>
      <c r="W63" s="109">
        <f t="shared" si="73"/>
        <v>10</v>
      </c>
      <c r="X63" s="110">
        <f t="shared" si="54"/>
        <v>82</v>
      </c>
      <c r="Y63" s="111">
        <f t="shared" si="74"/>
        <v>30</v>
      </c>
      <c r="Z63" s="111">
        <v>52</v>
      </c>
      <c r="AA63" s="111"/>
      <c r="AB63" s="111">
        <f t="shared" si="78"/>
        <v>0</v>
      </c>
      <c r="AC63" s="112">
        <f t="shared" si="75"/>
        <v>18</v>
      </c>
      <c r="AD63" s="145">
        <f t="shared" si="38"/>
        <v>0</v>
      </c>
      <c r="AE63" s="113"/>
      <c r="AF63" s="110"/>
      <c r="AG63" s="110"/>
      <c r="AH63" s="110"/>
      <c r="AI63" s="114"/>
      <c r="AJ63" s="146">
        <f t="shared" si="39"/>
        <v>0</v>
      </c>
      <c r="AK63" s="113"/>
      <c r="AL63" s="110"/>
      <c r="AM63" s="110"/>
      <c r="AN63" s="110"/>
      <c r="AO63" s="111"/>
      <c r="AP63" s="145">
        <f t="shared" si="40"/>
        <v>0</v>
      </c>
      <c r="AQ63" s="113"/>
      <c r="AR63" s="110"/>
      <c r="AS63" s="110"/>
      <c r="AT63" s="110"/>
      <c r="AU63" s="114"/>
      <c r="AV63" s="145">
        <f t="shared" si="41"/>
        <v>48</v>
      </c>
      <c r="AW63" s="113"/>
      <c r="AX63" s="110">
        <v>48</v>
      </c>
      <c r="AY63" s="110"/>
      <c r="AZ63" s="110"/>
      <c r="BA63" s="114"/>
      <c r="BB63" s="145">
        <f t="shared" si="42"/>
        <v>44</v>
      </c>
      <c r="BC63" s="113">
        <v>18</v>
      </c>
      <c r="BD63" s="110">
        <v>32</v>
      </c>
      <c r="BE63" s="110">
        <v>2</v>
      </c>
      <c r="BF63" s="110"/>
      <c r="BG63" s="114">
        <v>10</v>
      </c>
      <c r="BH63" s="145">
        <f t="shared" si="69"/>
        <v>0</v>
      </c>
      <c r="BI63" s="113"/>
      <c r="BJ63" s="110"/>
      <c r="BK63" s="110"/>
      <c r="BL63" s="110"/>
      <c r="BM63" s="114"/>
      <c r="BN63" s="145">
        <f t="shared" si="70"/>
        <v>0</v>
      </c>
      <c r="BO63" s="113"/>
      <c r="BP63" s="110"/>
      <c r="BQ63" s="110"/>
      <c r="BR63" s="110"/>
      <c r="BS63" s="114"/>
      <c r="BT63" s="145">
        <f t="shared" si="71"/>
        <v>0</v>
      </c>
      <c r="BU63" s="113"/>
      <c r="BV63" s="110"/>
      <c r="BW63" s="110"/>
      <c r="BX63" s="110"/>
      <c r="BY63" s="114"/>
    </row>
    <row r="64" spans="1:77" x14ac:dyDescent="0.2">
      <c r="A64" s="107" t="s">
        <v>76</v>
      </c>
      <c r="B64" s="512" t="s">
        <v>239</v>
      </c>
      <c r="C64" s="513"/>
      <c r="D64" s="513"/>
      <c r="E64" s="513"/>
      <c r="F64" s="513"/>
      <c r="G64" s="513"/>
      <c r="H64" s="513"/>
      <c r="I64" s="513"/>
      <c r="J64" s="514"/>
      <c r="K64" s="312"/>
      <c r="L64" s="315"/>
      <c r="M64" s="315"/>
      <c r="N64" s="315" t="s">
        <v>145</v>
      </c>
      <c r="O64" s="315"/>
      <c r="P64" s="315"/>
      <c r="Q64" s="315"/>
      <c r="R64" s="315"/>
      <c r="S64" s="153"/>
      <c r="T64" s="154">
        <v>40</v>
      </c>
      <c r="U64" s="98">
        <f t="shared" si="76"/>
        <v>54</v>
      </c>
      <c r="V64" s="99">
        <f t="shared" si="77"/>
        <v>0</v>
      </c>
      <c r="W64" s="109">
        <f t="shared" si="73"/>
        <v>0</v>
      </c>
      <c r="X64" s="110">
        <f t="shared" si="54"/>
        <v>54</v>
      </c>
      <c r="Y64" s="111">
        <f t="shared" si="74"/>
        <v>34</v>
      </c>
      <c r="Z64" s="111">
        <v>20</v>
      </c>
      <c r="AA64" s="111"/>
      <c r="AB64" s="111">
        <f t="shared" si="78"/>
        <v>0</v>
      </c>
      <c r="AC64" s="112">
        <f t="shared" si="75"/>
        <v>0</v>
      </c>
      <c r="AD64" s="145">
        <f t="shared" si="38"/>
        <v>0</v>
      </c>
      <c r="AE64" s="113"/>
      <c r="AF64" s="110"/>
      <c r="AG64" s="110"/>
      <c r="AH64" s="110"/>
      <c r="AI64" s="114"/>
      <c r="AJ64" s="146">
        <f t="shared" si="39"/>
        <v>0</v>
      </c>
      <c r="AK64" s="113"/>
      <c r="AL64" s="110"/>
      <c r="AM64" s="110"/>
      <c r="AN64" s="110"/>
      <c r="AO64" s="111"/>
      <c r="AP64" s="145">
        <f t="shared" si="40"/>
        <v>16</v>
      </c>
      <c r="AQ64" s="113"/>
      <c r="AR64" s="110">
        <v>16</v>
      </c>
      <c r="AS64" s="110"/>
      <c r="AT64" s="110"/>
      <c r="AU64" s="114"/>
      <c r="AV64" s="145">
        <f t="shared" si="41"/>
        <v>38</v>
      </c>
      <c r="AW64" s="113"/>
      <c r="AX64" s="110">
        <v>38</v>
      </c>
      <c r="AY64" s="110"/>
      <c r="AZ64" s="110"/>
      <c r="BA64" s="114"/>
      <c r="BB64" s="145">
        <f t="shared" si="42"/>
        <v>0</v>
      </c>
      <c r="BC64" s="113"/>
      <c r="BD64" s="110"/>
      <c r="BE64" s="110"/>
      <c r="BF64" s="110"/>
      <c r="BG64" s="114"/>
      <c r="BH64" s="145">
        <f t="shared" si="69"/>
        <v>0</v>
      </c>
      <c r="BI64" s="113"/>
      <c r="BJ64" s="110"/>
      <c r="BK64" s="110"/>
      <c r="BL64" s="110"/>
      <c r="BM64" s="114"/>
      <c r="BN64" s="145">
        <f t="shared" si="70"/>
        <v>0</v>
      </c>
      <c r="BO64" s="113"/>
      <c r="BP64" s="110"/>
      <c r="BQ64" s="110"/>
      <c r="BR64" s="110"/>
      <c r="BS64" s="114"/>
      <c r="BT64" s="145">
        <f t="shared" si="71"/>
        <v>0</v>
      </c>
      <c r="BU64" s="113"/>
      <c r="BV64" s="110"/>
      <c r="BW64" s="110"/>
      <c r="BX64" s="110"/>
      <c r="BY64" s="114"/>
    </row>
    <row r="65" spans="1:77" x14ac:dyDescent="0.2">
      <c r="A65" s="107" t="s">
        <v>94</v>
      </c>
      <c r="B65" s="479" t="s">
        <v>238</v>
      </c>
      <c r="C65" s="480"/>
      <c r="D65" s="480"/>
      <c r="E65" s="480"/>
      <c r="F65" s="480"/>
      <c r="G65" s="480"/>
      <c r="H65" s="480"/>
      <c r="I65" s="480"/>
      <c r="J65" s="481"/>
      <c r="K65" s="309"/>
      <c r="L65" s="315"/>
      <c r="M65" s="315"/>
      <c r="N65" s="315"/>
      <c r="O65" s="315"/>
      <c r="P65" s="315"/>
      <c r="Q65" s="315"/>
      <c r="R65" s="315" t="s">
        <v>145</v>
      </c>
      <c r="S65" s="153"/>
      <c r="T65" s="154">
        <v>40</v>
      </c>
      <c r="U65" s="98">
        <f t="shared" si="76"/>
        <v>60</v>
      </c>
      <c r="V65" s="99">
        <f t="shared" si="77"/>
        <v>0</v>
      </c>
      <c r="W65" s="109">
        <f t="shared" si="73"/>
        <v>0</v>
      </c>
      <c r="X65" s="110">
        <f t="shared" si="54"/>
        <v>60</v>
      </c>
      <c r="Y65" s="111">
        <f t="shared" si="74"/>
        <v>30</v>
      </c>
      <c r="Z65" s="111">
        <v>30</v>
      </c>
      <c r="AA65" s="111"/>
      <c r="AB65" s="111">
        <f t="shared" si="78"/>
        <v>0</v>
      </c>
      <c r="AC65" s="112">
        <f t="shared" si="75"/>
        <v>0</v>
      </c>
      <c r="AD65" s="145">
        <f t="shared" si="38"/>
        <v>0</v>
      </c>
      <c r="AE65" s="113"/>
      <c r="AF65" s="110"/>
      <c r="AG65" s="110"/>
      <c r="AH65" s="110"/>
      <c r="AI65" s="114"/>
      <c r="AJ65" s="146">
        <f t="shared" si="39"/>
        <v>0</v>
      </c>
      <c r="AK65" s="113"/>
      <c r="AL65" s="110"/>
      <c r="AM65" s="110"/>
      <c r="AN65" s="110"/>
      <c r="AO65" s="111"/>
      <c r="AP65" s="145">
        <f t="shared" si="40"/>
        <v>0</v>
      </c>
      <c r="AQ65" s="113"/>
      <c r="AR65" s="110"/>
      <c r="AS65" s="110"/>
      <c r="AT65" s="110"/>
      <c r="AU65" s="114"/>
      <c r="AV65" s="145">
        <f t="shared" si="41"/>
        <v>0</v>
      </c>
      <c r="AW65" s="113"/>
      <c r="AX65" s="110"/>
      <c r="AY65" s="110"/>
      <c r="AZ65" s="110"/>
      <c r="BA65" s="114"/>
      <c r="BB65" s="145">
        <f t="shared" si="42"/>
        <v>0</v>
      </c>
      <c r="BC65" s="113"/>
      <c r="BD65" s="110"/>
      <c r="BE65" s="110"/>
      <c r="BF65" s="110"/>
      <c r="BG65" s="114"/>
      <c r="BH65" s="145">
        <f t="shared" si="69"/>
        <v>0</v>
      </c>
      <c r="BI65" s="113"/>
      <c r="BJ65" s="110"/>
      <c r="BK65" s="110"/>
      <c r="BL65" s="110"/>
      <c r="BM65" s="114"/>
      <c r="BN65" s="145">
        <f t="shared" si="70"/>
        <v>24</v>
      </c>
      <c r="BO65" s="113"/>
      <c r="BP65" s="110">
        <v>24</v>
      </c>
      <c r="BQ65" s="110"/>
      <c r="BR65" s="110"/>
      <c r="BS65" s="114"/>
      <c r="BT65" s="145">
        <f t="shared" si="71"/>
        <v>36</v>
      </c>
      <c r="BU65" s="113"/>
      <c r="BV65" s="110">
        <v>36</v>
      </c>
      <c r="BW65" s="110"/>
      <c r="BX65" s="110"/>
      <c r="BY65" s="114"/>
    </row>
    <row r="66" spans="1:77" x14ac:dyDescent="0.2">
      <c r="A66" s="107" t="s">
        <v>130</v>
      </c>
      <c r="B66" s="516" t="s">
        <v>148</v>
      </c>
      <c r="C66" s="517"/>
      <c r="D66" s="517"/>
      <c r="E66" s="517"/>
      <c r="F66" s="517"/>
      <c r="G66" s="517"/>
      <c r="H66" s="517"/>
      <c r="I66" s="517"/>
      <c r="J66" s="518"/>
      <c r="K66" s="312"/>
      <c r="L66" s="315"/>
      <c r="M66" s="315"/>
      <c r="N66" s="315"/>
      <c r="O66" s="315"/>
      <c r="P66" s="315" t="s">
        <v>145</v>
      </c>
      <c r="Q66" s="315"/>
      <c r="R66" s="315"/>
      <c r="S66" s="153"/>
      <c r="T66" s="154">
        <v>68</v>
      </c>
      <c r="U66" s="98">
        <f t="shared" si="76"/>
        <v>68</v>
      </c>
      <c r="V66" s="99">
        <f t="shared" si="77"/>
        <v>0</v>
      </c>
      <c r="W66" s="109">
        <f t="shared" si="73"/>
        <v>0</v>
      </c>
      <c r="X66" s="110">
        <f t="shared" si="54"/>
        <v>68</v>
      </c>
      <c r="Y66" s="111">
        <f t="shared" si="74"/>
        <v>33</v>
      </c>
      <c r="Z66" s="111">
        <v>35</v>
      </c>
      <c r="AA66" s="111"/>
      <c r="AB66" s="111">
        <f t="shared" si="78"/>
        <v>0</v>
      </c>
      <c r="AC66" s="112">
        <f t="shared" si="75"/>
        <v>0</v>
      </c>
      <c r="AD66" s="145">
        <f t="shared" si="38"/>
        <v>0</v>
      </c>
      <c r="AE66" s="113"/>
      <c r="AF66" s="110"/>
      <c r="AG66" s="110"/>
      <c r="AH66" s="110"/>
      <c r="AI66" s="114"/>
      <c r="AJ66" s="146">
        <f t="shared" si="39"/>
        <v>0</v>
      </c>
      <c r="AK66" s="113"/>
      <c r="AL66" s="110"/>
      <c r="AM66" s="110"/>
      <c r="AN66" s="110"/>
      <c r="AO66" s="111"/>
      <c r="AP66" s="145">
        <f t="shared" si="40"/>
        <v>0</v>
      </c>
      <c r="AQ66" s="113"/>
      <c r="AR66" s="110"/>
      <c r="AS66" s="110"/>
      <c r="AT66" s="110"/>
      <c r="AU66" s="114"/>
      <c r="AV66" s="145">
        <f t="shared" si="41"/>
        <v>0</v>
      </c>
      <c r="AW66" s="113"/>
      <c r="AX66" s="110"/>
      <c r="AY66" s="110"/>
      <c r="AZ66" s="110"/>
      <c r="BA66" s="114"/>
      <c r="BB66" s="145">
        <f t="shared" si="42"/>
        <v>32</v>
      </c>
      <c r="BC66" s="113"/>
      <c r="BD66" s="110">
        <v>32</v>
      </c>
      <c r="BE66" s="110"/>
      <c r="BF66" s="110"/>
      <c r="BG66" s="114"/>
      <c r="BH66" s="145">
        <f t="shared" si="69"/>
        <v>36</v>
      </c>
      <c r="BI66" s="113"/>
      <c r="BJ66" s="110">
        <v>36</v>
      </c>
      <c r="BK66" s="110"/>
      <c r="BL66" s="110"/>
      <c r="BM66" s="114"/>
      <c r="BN66" s="145">
        <f t="shared" si="70"/>
        <v>0</v>
      </c>
      <c r="BO66" s="113"/>
      <c r="BP66" s="110"/>
      <c r="BQ66" s="110"/>
      <c r="BR66" s="110"/>
      <c r="BS66" s="114"/>
      <c r="BT66" s="145">
        <f t="shared" si="71"/>
        <v>0</v>
      </c>
      <c r="BU66" s="113"/>
      <c r="BV66" s="110"/>
      <c r="BW66" s="110"/>
      <c r="BX66" s="110"/>
      <c r="BY66" s="114"/>
    </row>
    <row r="67" spans="1:77" x14ac:dyDescent="0.2">
      <c r="A67" s="107" t="s">
        <v>131</v>
      </c>
      <c r="B67" s="512" t="s">
        <v>237</v>
      </c>
      <c r="C67" s="513"/>
      <c r="D67" s="513"/>
      <c r="E67" s="513"/>
      <c r="F67" s="513"/>
      <c r="G67" s="513"/>
      <c r="H67" s="513"/>
      <c r="I67" s="513"/>
      <c r="J67" s="514"/>
      <c r="K67" s="312"/>
      <c r="L67" s="315"/>
      <c r="M67" s="315"/>
      <c r="N67" s="315" t="s">
        <v>145</v>
      </c>
      <c r="O67" s="315"/>
      <c r="P67" s="315"/>
      <c r="Q67" s="315"/>
      <c r="R67" s="315"/>
      <c r="S67" s="153"/>
      <c r="T67" s="154"/>
      <c r="U67" s="98">
        <f t="shared" ref="U67:U68" si="79">W67+X67</f>
        <v>68</v>
      </c>
      <c r="V67" s="99">
        <f t="shared" ref="V67" si="80">AE67+AK67+AQ67+AW67+BC67+BI67</f>
        <v>0</v>
      </c>
      <c r="W67" s="109">
        <f t="shared" ref="W67:W68" si="81">AI67+AO67+AU67+BA67+BG67+BM67+BS67+BY67</f>
        <v>0</v>
      </c>
      <c r="X67" s="370">
        <f t="shared" ref="X67:X68" si="82">AF67+AG67+AL67+AM67+AR67+AS67+AX67+AY67+BD67+BE67+BJ67+BK67+BP67+BQ67+BV67+BW67</f>
        <v>68</v>
      </c>
      <c r="Y67" s="111">
        <f t="shared" ref="Y67:Y68" si="83">X67-Z67-AA67</f>
        <v>56</v>
      </c>
      <c r="Z67" s="111">
        <v>12</v>
      </c>
      <c r="AA67" s="111"/>
      <c r="AB67" s="111">
        <f t="shared" ref="AB67:AB68" si="84">AH67+AN67+AT67+AZ67+BF67+BL67</f>
        <v>0</v>
      </c>
      <c r="AC67" s="112"/>
      <c r="AD67" s="145">
        <f t="shared" si="38"/>
        <v>0</v>
      </c>
      <c r="AE67" s="113"/>
      <c r="AF67" s="370"/>
      <c r="AG67" s="370"/>
      <c r="AH67" s="370"/>
      <c r="AI67" s="371"/>
      <c r="AJ67" s="146"/>
      <c r="AK67" s="113"/>
      <c r="AL67" s="370"/>
      <c r="AM67" s="370"/>
      <c r="AN67" s="370"/>
      <c r="AO67" s="111"/>
      <c r="AP67" s="145">
        <f t="shared" si="40"/>
        <v>32</v>
      </c>
      <c r="AQ67" s="113"/>
      <c r="AR67" s="370">
        <v>32</v>
      </c>
      <c r="AS67" s="370"/>
      <c r="AT67" s="370"/>
      <c r="AU67" s="371"/>
      <c r="AV67" s="145">
        <f t="shared" si="41"/>
        <v>36</v>
      </c>
      <c r="AW67" s="113"/>
      <c r="AX67" s="370">
        <v>36</v>
      </c>
      <c r="AY67" s="370"/>
      <c r="AZ67" s="370"/>
      <c r="BA67" s="371"/>
      <c r="BB67" s="145">
        <f t="shared" si="42"/>
        <v>0</v>
      </c>
      <c r="BC67" s="113"/>
      <c r="BD67" s="370"/>
      <c r="BE67" s="370"/>
      <c r="BF67" s="370"/>
      <c r="BG67" s="371"/>
      <c r="BH67" s="145">
        <f t="shared" si="69"/>
        <v>0</v>
      </c>
      <c r="BI67" s="113"/>
      <c r="BJ67" s="370"/>
      <c r="BK67" s="370"/>
      <c r="BL67" s="370"/>
      <c r="BM67" s="371"/>
      <c r="BN67" s="145">
        <f t="shared" si="70"/>
        <v>0</v>
      </c>
      <c r="BO67" s="113"/>
      <c r="BP67" s="370"/>
      <c r="BQ67" s="370"/>
      <c r="BR67" s="370"/>
      <c r="BS67" s="371"/>
      <c r="BT67" s="145">
        <f t="shared" si="71"/>
        <v>0</v>
      </c>
      <c r="BU67" s="113"/>
      <c r="BV67" s="370"/>
      <c r="BW67" s="370"/>
      <c r="BX67" s="370"/>
      <c r="BY67" s="371"/>
    </row>
    <row r="68" spans="1:77" x14ac:dyDescent="0.2">
      <c r="A68" s="372" t="s">
        <v>249</v>
      </c>
      <c r="B68" s="505" t="s">
        <v>251</v>
      </c>
      <c r="C68" s="482"/>
      <c r="D68" s="482"/>
      <c r="E68" s="482"/>
      <c r="F68" s="482"/>
      <c r="G68" s="482"/>
      <c r="H68" s="482"/>
      <c r="I68" s="482"/>
      <c r="J68" s="483"/>
      <c r="K68" s="312"/>
      <c r="L68" s="315"/>
      <c r="M68" s="315"/>
      <c r="N68" s="315"/>
      <c r="O68" s="315"/>
      <c r="P68" s="315"/>
      <c r="Q68" s="315" t="s">
        <v>144</v>
      </c>
      <c r="R68" s="315"/>
      <c r="S68" s="153"/>
      <c r="T68" s="154"/>
      <c r="U68" s="98">
        <f t="shared" si="79"/>
        <v>108</v>
      </c>
      <c r="V68" s="99">
        <f>AE68+AK68+AQ68+AW68+BC68+BI68+BO68+BU68</f>
        <v>18</v>
      </c>
      <c r="W68" s="109">
        <f t="shared" si="81"/>
        <v>12</v>
      </c>
      <c r="X68" s="370">
        <f t="shared" si="82"/>
        <v>96</v>
      </c>
      <c r="Y68" s="111">
        <f t="shared" si="83"/>
        <v>40</v>
      </c>
      <c r="Z68" s="111">
        <v>36</v>
      </c>
      <c r="AA68" s="111">
        <v>20</v>
      </c>
      <c r="AB68" s="111">
        <f t="shared" si="84"/>
        <v>0</v>
      </c>
      <c r="AC68" s="112"/>
      <c r="AD68" s="145">
        <f t="shared" si="38"/>
        <v>0</v>
      </c>
      <c r="AE68" s="113"/>
      <c r="AF68" s="370"/>
      <c r="AG68" s="370"/>
      <c r="AH68" s="370"/>
      <c r="AI68" s="371"/>
      <c r="AJ68" s="146"/>
      <c r="AK68" s="113"/>
      <c r="AL68" s="370"/>
      <c r="AM68" s="370"/>
      <c r="AN68" s="370"/>
      <c r="AO68" s="111"/>
      <c r="AP68" s="145">
        <f t="shared" si="40"/>
        <v>0</v>
      </c>
      <c r="AQ68" s="113"/>
      <c r="AR68" s="370"/>
      <c r="AS68" s="370"/>
      <c r="AT68" s="370"/>
      <c r="AU68" s="371"/>
      <c r="AV68" s="145">
        <f t="shared" si="41"/>
        <v>0</v>
      </c>
      <c r="AW68" s="113"/>
      <c r="AX68" s="370"/>
      <c r="AY68" s="370"/>
      <c r="AZ68" s="370"/>
      <c r="BA68" s="371"/>
      <c r="BB68" s="145">
        <f t="shared" si="42"/>
        <v>0</v>
      </c>
      <c r="BC68" s="113"/>
      <c r="BD68" s="370"/>
      <c r="BE68" s="370"/>
      <c r="BF68" s="370"/>
      <c r="BG68" s="371"/>
      <c r="BH68" s="145">
        <f t="shared" si="69"/>
        <v>48</v>
      </c>
      <c r="BI68" s="113"/>
      <c r="BJ68" s="370">
        <v>46</v>
      </c>
      <c r="BK68" s="370"/>
      <c r="BL68" s="370"/>
      <c r="BM68" s="371">
        <v>2</v>
      </c>
      <c r="BN68" s="145">
        <f t="shared" si="70"/>
        <v>60</v>
      </c>
      <c r="BO68" s="113">
        <v>18</v>
      </c>
      <c r="BP68" s="370">
        <v>48</v>
      </c>
      <c r="BQ68" s="370">
        <v>2</v>
      </c>
      <c r="BR68" s="370"/>
      <c r="BS68" s="371">
        <v>10</v>
      </c>
      <c r="BT68" s="145">
        <f t="shared" si="71"/>
        <v>0</v>
      </c>
      <c r="BU68" s="113"/>
      <c r="BV68" s="370"/>
      <c r="BW68" s="370"/>
      <c r="BX68" s="370"/>
      <c r="BY68" s="371"/>
    </row>
    <row r="69" spans="1:77" ht="15" customHeight="1" x14ac:dyDescent="0.2">
      <c r="A69" s="372" t="s">
        <v>250</v>
      </c>
      <c r="B69" s="505" t="s">
        <v>252</v>
      </c>
      <c r="C69" s="482"/>
      <c r="D69" s="482"/>
      <c r="E69" s="482"/>
      <c r="F69" s="482"/>
      <c r="G69" s="482"/>
      <c r="H69" s="482"/>
      <c r="I69" s="482"/>
      <c r="J69" s="483"/>
      <c r="K69" s="312"/>
      <c r="L69" s="315"/>
      <c r="M69" s="315"/>
      <c r="N69" s="315"/>
      <c r="O69" s="315" t="s">
        <v>144</v>
      </c>
      <c r="P69" s="315"/>
      <c r="Q69" s="315"/>
      <c r="R69" s="315"/>
      <c r="S69" s="153"/>
      <c r="T69" s="154"/>
      <c r="U69" s="98">
        <f t="shared" ref="U69" si="85">W69+X69</f>
        <v>64</v>
      </c>
      <c r="V69" s="99">
        <f t="shared" si="77"/>
        <v>18</v>
      </c>
      <c r="W69" s="109">
        <f t="shared" si="73"/>
        <v>2</v>
      </c>
      <c r="X69" s="110">
        <f t="shared" si="54"/>
        <v>62</v>
      </c>
      <c r="Y69" s="111">
        <f t="shared" si="74"/>
        <v>44</v>
      </c>
      <c r="Z69" s="111">
        <v>18</v>
      </c>
      <c r="AA69" s="111"/>
      <c r="AB69" s="111">
        <f t="shared" si="78"/>
        <v>0</v>
      </c>
      <c r="AC69" s="112"/>
      <c r="AD69" s="145">
        <f t="shared" si="38"/>
        <v>0</v>
      </c>
      <c r="AE69" s="113"/>
      <c r="AF69" s="110"/>
      <c r="AG69" s="110"/>
      <c r="AH69" s="110"/>
      <c r="AI69" s="114"/>
      <c r="AJ69" s="146">
        <f t="shared" si="39"/>
        <v>0</v>
      </c>
      <c r="AK69" s="113"/>
      <c r="AL69" s="110"/>
      <c r="AM69" s="110"/>
      <c r="AN69" s="110"/>
      <c r="AO69" s="111"/>
      <c r="AP69" s="145">
        <f t="shared" si="40"/>
        <v>0</v>
      </c>
      <c r="AQ69" s="113"/>
      <c r="AR69" s="110"/>
      <c r="AS69" s="110"/>
      <c r="AT69" s="110"/>
      <c r="AU69" s="114"/>
      <c r="AV69" s="145">
        <f t="shared" si="41"/>
        <v>0</v>
      </c>
      <c r="AW69" s="113"/>
      <c r="AX69" s="110"/>
      <c r="AY69" s="110"/>
      <c r="AZ69" s="110"/>
      <c r="BA69" s="114"/>
      <c r="BB69" s="145">
        <f t="shared" si="42"/>
        <v>64</v>
      </c>
      <c r="BC69" s="113">
        <v>18</v>
      </c>
      <c r="BD69" s="110">
        <v>60</v>
      </c>
      <c r="BE69" s="110">
        <v>2</v>
      </c>
      <c r="BF69" s="110"/>
      <c r="BG69" s="114">
        <v>2</v>
      </c>
      <c r="BH69" s="145">
        <f t="shared" si="69"/>
        <v>0</v>
      </c>
      <c r="BI69" s="113"/>
      <c r="BJ69" s="110"/>
      <c r="BK69" s="110"/>
      <c r="BL69" s="110"/>
      <c r="BM69" s="114"/>
      <c r="BN69" s="145">
        <f t="shared" si="70"/>
        <v>0</v>
      </c>
      <c r="BO69" s="113"/>
      <c r="BP69" s="110"/>
      <c r="BQ69" s="110"/>
      <c r="BR69" s="110"/>
      <c r="BS69" s="114"/>
      <c r="BT69" s="145">
        <f t="shared" si="71"/>
        <v>0</v>
      </c>
      <c r="BU69" s="113"/>
      <c r="BV69" s="110"/>
      <c r="BW69" s="110"/>
      <c r="BX69" s="110"/>
      <c r="BY69" s="114"/>
    </row>
    <row r="70" spans="1:77" s="12" customFormat="1" x14ac:dyDescent="0.2">
      <c r="A70" s="134" t="s">
        <v>31</v>
      </c>
      <c r="B70" s="519" t="s">
        <v>103</v>
      </c>
      <c r="C70" s="520"/>
      <c r="D70" s="520"/>
      <c r="E70" s="520"/>
      <c r="F70" s="520"/>
      <c r="G70" s="520"/>
      <c r="H70" s="520"/>
      <c r="I70" s="520"/>
      <c r="J70" s="521"/>
      <c r="K70" s="556"/>
      <c r="L70" s="557"/>
      <c r="M70" s="557"/>
      <c r="N70" s="557"/>
      <c r="O70" s="557"/>
      <c r="P70" s="557"/>
      <c r="Q70" s="557"/>
      <c r="R70" s="558"/>
      <c r="S70" s="147">
        <v>1728</v>
      </c>
      <c r="T70" s="136">
        <v>1728</v>
      </c>
      <c r="U70" s="148">
        <f>U72+V70+U94</f>
        <v>2496</v>
      </c>
      <c r="V70" s="148">
        <f>V71</f>
        <v>102</v>
      </c>
      <c r="W70" s="148">
        <f>W72</f>
        <v>48</v>
      </c>
      <c r="X70" s="148">
        <f t="shared" ref="X70:Z70" si="86">X72</f>
        <v>1374</v>
      </c>
      <c r="Y70" s="148">
        <f t="shared" si="86"/>
        <v>594</v>
      </c>
      <c r="Z70" s="148">
        <f t="shared" si="86"/>
        <v>700</v>
      </c>
      <c r="AA70" s="148">
        <f t="shared" ref="AA70" si="87">AA72</f>
        <v>80</v>
      </c>
      <c r="AB70" s="148">
        <f t="shared" ref="AB70:BI70" si="88">AB72+AB94</f>
        <v>972</v>
      </c>
      <c r="AC70" s="149" t="e">
        <f t="shared" si="88"/>
        <v>#REF!</v>
      </c>
      <c r="AD70" s="150">
        <f t="shared" si="88"/>
        <v>0</v>
      </c>
      <c r="AE70" s="148">
        <f t="shared" si="88"/>
        <v>0</v>
      </c>
      <c r="AF70" s="148">
        <f t="shared" si="88"/>
        <v>0</v>
      </c>
      <c r="AG70" s="148">
        <f t="shared" si="88"/>
        <v>0</v>
      </c>
      <c r="AH70" s="148">
        <f t="shared" si="88"/>
        <v>0</v>
      </c>
      <c r="AI70" s="151">
        <f t="shared" si="88"/>
        <v>0</v>
      </c>
      <c r="AJ70" s="152">
        <f t="shared" si="88"/>
        <v>0</v>
      </c>
      <c r="AK70" s="148">
        <f t="shared" si="88"/>
        <v>0</v>
      </c>
      <c r="AL70" s="148">
        <f t="shared" si="88"/>
        <v>0</v>
      </c>
      <c r="AM70" s="148">
        <f t="shared" si="88"/>
        <v>0</v>
      </c>
      <c r="AN70" s="148">
        <f t="shared" si="88"/>
        <v>0</v>
      </c>
      <c r="AO70" s="149">
        <f t="shared" si="88"/>
        <v>0</v>
      </c>
      <c r="AP70" s="150">
        <f t="shared" si="88"/>
        <v>86</v>
      </c>
      <c r="AQ70" s="148">
        <f t="shared" si="88"/>
        <v>0</v>
      </c>
      <c r="AR70" s="148">
        <f t="shared" si="88"/>
        <v>84</v>
      </c>
      <c r="AS70" s="148">
        <f t="shared" si="88"/>
        <v>0</v>
      </c>
      <c r="AT70" s="148">
        <f t="shared" si="88"/>
        <v>0</v>
      </c>
      <c r="AU70" s="151">
        <f t="shared" si="88"/>
        <v>2</v>
      </c>
      <c r="AV70" s="150">
        <f t="shared" si="88"/>
        <v>348</v>
      </c>
      <c r="AW70" s="148">
        <f t="shared" si="88"/>
        <v>12</v>
      </c>
      <c r="AX70" s="148">
        <f t="shared" si="88"/>
        <v>162</v>
      </c>
      <c r="AY70" s="148">
        <f t="shared" si="88"/>
        <v>2</v>
      </c>
      <c r="AZ70" s="148">
        <f t="shared" si="88"/>
        <v>180</v>
      </c>
      <c r="BA70" s="151">
        <f t="shared" si="88"/>
        <v>4</v>
      </c>
      <c r="BB70" s="150">
        <f t="shared" si="88"/>
        <v>340</v>
      </c>
      <c r="BC70" s="148">
        <f t="shared" si="88"/>
        <v>0</v>
      </c>
      <c r="BD70" s="148">
        <f t="shared" si="88"/>
        <v>334</v>
      </c>
      <c r="BE70" s="148">
        <f t="shared" si="88"/>
        <v>0</v>
      </c>
      <c r="BF70" s="148">
        <f t="shared" si="88"/>
        <v>0</v>
      </c>
      <c r="BG70" s="151">
        <f t="shared" si="88"/>
        <v>6</v>
      </c>
      <c r="BH70" s="150">
        <f t="shared" si="88"/>
        <v>628</v>
      </c>
      <c r="BI70" s="148">
        <f t="shared" si="88"/>
        <v>36</v>
      </c>
      <c r="BJ70" s="156">
        <f t="shared" ref="BJ70:BM70" si="89">BJ72</f>
        <v>304</v>
      </c>
      <c r="BK70" s="156">
        <f t="shared" si="89"/>
        <v>8</v>
      </c>
      <c r="BL70" s="156">
        <f t="shared" si="89"/>
        <v>288</v>
      </c>
      <c r="BM70" s="157">
        <f t="shared" si="89"/>
        <v>28</v>
      </c>
      <c r="BN70" s="150">
        <f t="shared" ref="BN70:BU70" si="90">BN72+BN94</f>
        <v>444</v>
      </c>
      <c r="BO70" s="148">
        <f t="shared" si="90"/>
        <v>18</v>
      </c>
      <c r="BP70" s="148">
        <f t="shared" si="90"/>
        <v>296</v>
      </c>
      <c r="BQ70" s="148">
        <f t="shared" si="90"/>
        <v>2</v>
      </c>
      <c r="BR70" s="148">
        <f t="shared" si="90"/>
        <v>144</v>
      </c>
      <c r="BS70" s="151">
        <f t="shared" si="90"/>
        <v>2</v>
      </c>
      <c r="BT70" s="150">
        <f t="shared" si="90"/>
        <v>548</v>
      </c>
      <c r="BU70" s="148">
        <f t="shared" si="90"/>
        <v>36</v>
      </c>
      <c r="BV70" s="156">
        <f t="shared" ref="BV70:BW70" si="91">BV72</f>
        <v>178</v>
      </c>
      <c r="BW70" s="156">
        <f t="shared" si="91"/>
        <v>4</v>
      </c>
      <c r="BX70" s="156">
        <f t="shared" ref="BX70:BY70" si="92">BX72</f>
        <v>216</v>
      </c>
      <c r="BY70" s="157">
        <f t="shared" si="92"/>
        <v>6</v>
      </c>
    </row>
    <row r="71" spans="1:77" s="142" customFormat="1" ht="13.5" x14ac:dyDescent="0.25">
      <c r="A71" s="85"/>
      <c r="B71" s="509" t="s">
        <v>6</v>
      </c>
      <c r="C71" s="510"/>
      <c r="D71" s="510"/>
      <c r="E71" s="510"/>
      <c r="F71" s="510"/>
      <c r="G71" s="510"/>
      <c r="H71" s="510"/>
      <c r="I71" s="510"/>
      <c r="J71" s="511"/>
      <c r="K71" s="303"/>
      <c r="L71" s="304"/>
      <c r="M71" s="304"/>
      <c r="N71" s="304"/>
      <c r="O71" s="304"/>
      <c r="P71" s="304"/>
      <c r="Q71" s="304"/>
      <c r="R71" s="305"/>
      <c r="S71" s="86"/>
      <c r="T71" s="86"/>
      <c r="U71" s="90"/>
      <c r="V71" s="291">
        <f>V73+V79+V84+V89</f>
        <v>102</v>
      </c>
      <c r="W71" s="89"/>
      <c r="X71" s="89">
        <f t="shared" ref="X71:X88" si="93">AF71+AG71+AL71+AM71+AR71+AS71+AX71+AY71+BD71+BE71+BJ71+BK71</f>
        <v>0</v>
      </c>
      <c r="Y71" s="89"/>
      <c r="Z71" s="89"/>
      <c r="AA71" s="89"/>
      <c r="AB71" s="89"/>
      <c r="AC71" s="158"/>
      <c r="AD71" s="159">
        <f t="shared" si="38"/>
        <v>0</v>
      </c>
      <c r="AE71" s="89"/>
      <c r="AF71" s="89"/>
      <c r="AG71" s="89"/>
      <c r="AH71" s="89"/>
      <c r="AI71" s="160"/>
      <c r="AJ71" s="89">
        <f t="shared" si="39"/>
        <v>0</v>
      </c>
      <c r="AK71" s="89"/>
      <c r="AL71" s="89"/>
      <c r="AM71" s="89"/>
      <c r="AN71" s="89"/>
      <c r="AO71" s="158"/>
      <c r="AP71" s="159">
        <f t="shared" si="40"/>
        <v>0</v>
      </c>
      <c r="AQ71" s="89"/>
      <c r="AR71" s="89"/>
      <c r="AS71" s="89"/>
      <c r="AT71" s="89"/>
      <c r="AU71" s="160"/>
      <c r="AV71" s="159">
        <f t="shared" si="41"/>
        <v>0</v>
      </c>
      <c r="AW71" s="89"/>
      <c r="AX71" s="89"/>
      <c r="AY71" s="89"/>
      <c r="AZ71" s="89"/>
      <c r="BA71" s="160"/>
      <c r="BB71" s="159">
        <f t="shared" si="42"/>
        <v>0</v>
      </c>
      <c r="BC71" s="89"/>
      <c r="BD71" s="89"/>
      <c r="BE71" s="89"/>
      <c r="BF71" s="89"/>
      <c r="BG71" s="160"/>
      <c r="BH71" s="159">
        <f>BJ71+BK71+BL71+BM71</f>
        <v>0</v>
      </c>
      <c r="BI71" s="89"/>
      <c r="BJ71" s="89"/>
      <c r="BK71" s="89"/>
      <c r="BL71" s="89"/>
      <c r="BM71" s="94"/>
      <c r="BN71" s="159">
        <f t="shared" ref="BN71" si="94">BP71+BQ71+BR71+BS71</f>
        <v>0</v>
      </c>
      <c r="BO71" s="89"/>
      <c r="BP71" s="89"/>
      <c r="BQ71" s="89"/>
      <c r="BR71" s="89"/>
      <c r="BS71" s="160"/>
      <c r="BT71" s="159">
        <f>BV71+BW71+BX71+BY71</f>
        <v>0</v>
      </c>
      <c r="BU71" s="89"/>
      <c r="BV71" s="89"/>
      <c r="BW71" s="89"/>
      <c r="BX71" s="89"/>
      <c r="BY71" s="94"/>
    </row>
    <row r="72" spans="1:77" s="12" customFormat="1" ht="13.5" thickBot="1" x14ac:dyDescent="0.25">
      <c r="A72" s="161" t="s">
        <v>32</v>
      </c>
      <c r="B72" s="628" t="s">
        <v>33</v>
      </c>
      <c r="C72" s="629"/>
      <c r="D72" s="629"/>
      <c r="E72" s="629"/>
      <c r="F72" s="629"/>
      <c r="G72" s="629"/>
      <c r="H72" s="629"/>
      <c r="I72" s="629"/>
      <c r="J72" s="630"/>
      <c r="K72" s="530"/>
      <c r="L72" s="531"/>
      <c r="M72" s="531"/>
      <c r="N72" s="531"/>
      <c r="O72" s="531"/>
      <c r="P72" s="531"/>
      <c r="Q72" s="531"/>
      <c r="R72" s="532"/>
      <c r="S72" s="162"/>
      <c r="T72" s="163"/>
      <c r="U72" s="292">
        <f t="shared" ref="U72:AB72" si="95">U73+U79+U84+U89</f>
        <v>2250</v>
      </c>
      <c r="V72" s="292">
        <f t="shared" si="95"/>
        <v>102</v>
      </c>
      <c r="W72" s="292">
        <f t="shared" si="95"/>
        <v>48</v>
      </c>
      <c r="X72" s="292">
        <f t="shared" si="95"/>
        <v>1374</v>
      </c>
      <c r="Y72" s="292">
        <f t="shared" si="95"/>
        <v>594</v>
      </c>
      <c r="Z72" s="292">
        <f t="shared" si="95"/>
        <v>700</v>
      </c>
      <c r="AA72" s="292">
        <f t="shared" si="95"/>
        <v>80</v>
      </c>
      <c r="AB72" s="292">
        <f t="shared" si="95"/>
        <v>828</v>
      </c>
      <c r="AC72" s="293" t="e">
        <f>AC73+AC79+AC84+#REF!+AC89</f>
        <v>#REF!</v>
      </c>
      <c r="AD72" s="294">
        <f t="shared" ref="AD72:AP72" si="96">AD73+AD79+AD84+AD89</f>
        <v>0</v>
      </c>
      <c r="AE72" s="292">
        <f t="shared" si="96"/>
        <v>0</v>
      </c>
      <c r="AF72" s="292">
        <f t="shared" si="96"/>
        <v>0</v>
      </c>
      <c r="AG72" s="292">
        <f t="shared" si="96"/>
        <v>0</v>
      </c>
      <c r="AH72" s="292">
        <f t="shared" si="96"/>
        <v>0</v>
      </c>
      <c r="AI72" s="295">
        <f t="shared" si="96"/>
        <v>0</v>
      </c>
      <c r="AJ72" s="296">
        <f t="shared" si="96"/>
        <v>0</v>
      </c>
      <c r="AK72" s="292">
        <f t="shared" si="96"/>
        <v>0</v>
      </c>
      <c r="AL72" s="292">
        <f t="shared" si="96"/>
        <v>0</v>
      </c>
      <c r="AM72" s="292">
        <f t="shared" si="96"/>
        <v>0</v>
      </c>
      <c r="AN72" s="292">
        <f t="shared" si="96"/>
        <v>0</v>
      </c>
      <c r="AO72" s="293">
        <f t="shared" si="96"/>
        <v>0</v>
      </c>
      <c r="AP72" s="294">
        <f t="shared" si="96"/>
        <v>86</v>
      </c>
      <c r="AQ72" s="294">
        <f t="shared" ref="AQ72:AU72" si="97">AQ73+AQ79+AQ84+AQ89</f>
        <v>0</v>
      </c>
      <c r="AR72" s="294">
        <f t="shared" si="97"/>
        <v>84</v>
      </c>
      <c r="AS72" s="294">
        <f t="shared" si="97"/>
        <v>0</v>
      </c>
      <c r="AT72" s="294">
        <f t="shared" si="97"/>
        <v>0</v>
      </c>
      <c r="AU72" s="294">
        <f t="shared" si="97"/>
        <v>2</v>
      </c>
      <c r="AV72" s="294">
        <f t="shared" ref="AV72" si="98">AV73+AV79+AV84+AV89</f>
        <v>348</v>
      </c>
      <c r="AW72" s="294">
        <f t="shared" ref="AW72" si="99">AW73+AW79+AW84+AW89</f>
        <v>12</v>
      </c>
      <c r="AX72" s="294">
        <f t="shared" ref="AX72" si="100">AX73+AX79+AX84+AX89</f>
        <v>162</v>
      </c>
      <c r="AY72" s="294">
        <f t="shared" ref="AY72" si="101">AY73+AY79+AY84+AY89</f>
        <v>2</v>
      </c>
      <c r="AZ72" s="294">
        <f t="shared" ref="AZ72" si="102">AZ73+AZ79+AZ84+AZ89</f>
        <v>180</v>
      </c>
      <c r="BA72" s="294">
        <f t="shared" ref="BA72" si="103">BA73+BA79+BA84+BA89</f>
        <v>4</v>
      </c>
      <c r="BB72" s="294">
        <f t="shared" ref="BB72" si="104">BB73+BB79+BB84+BB89</f>
        <v>340</v>
      </c>
      <c r="BC72" s="294">
        <f t="shared" ref="BC72" si="105">BC73+BC79+BC84+BC89</f>
        <v>0</v>
      </c>
      <c r="BD72" s="294">
        <f t="shared" ref="BD72" si="106">BD73+BD79+BD84+BD89</f>
        <v>334</v>
      </c>
      <c r="BE72" s="294">
        <f t="shared" ref="BE72" si="107">BE73+BE79+BE84+BE89</f>
        <v>0</v>
      </c>
      <c r="BF72" s="294">
        <f t="shared" ref="BF72" si="108">BF73+BF79+BF84+BF89</f>
        <v>0</v>
      </c>
      <c r="BG72" s="294">
        <f t="shared" ref="BG72" si="109">BG73+BG79+BG84+BG89</f>
        <v>6</v>
      </c>
      <c r="BH72" s="294">
        <f t="shared" ref="BH72" si="110">BH73+BH79+BH84+BH89</f>
        <v>628</v>
      </c>
      <c r="BI72" s="294">
        <f t="shared" ref="BI72" si="111">BI73+BI79+BI84+BI89</f>
        <v>36</v>
      </c>
      <c r="BJ72" s="294">
        <f t="shared" ref="BJ72" si="112">BJ73+BJ79+BJ84+BJ89</f>
        <v>304</v>
      </c>
      <c r="BK72" s="294">
        <f t="shared" ref="BK72" si="113">BK73+BK79+BK84+BK89</f>
        <v>8</v>
      </c>
      <c r="BL72" s="294">
        <f t="shared" ref="BL72" si="114">BL73+BL79+BL84+BL89</f>
        <v>288</v>
      </c>
      <c r="BM72" s="294">
        <f t="shared" ref="BM72" si="115">BM73+BM79+BM84+BM89</f>
        <v>28</v>
      </c>
      <c r="BN72" s="294">
        <f t="shared" ref="BN72" si="116">BN73+BN79+BN84+BN89</f>
        <v>444</v>
      </c>
      <c r="BO72" s="294">
        <f t="shared" ref="BO72" si="117">BO73+BO79+BO84+BO89</f>
        <v>18</v>
      </c>
      <c r="BP72" s="294">
        <f t="shared" ref="BP72" si="118">BP73+BP79+BP84+BP89</f>
        <v>296</v>
      </c>
      <c r="BQ72" s="294">
        <f t="shared" ref="BQ72" si="119">BQ73+BQ79+BQ84+BQ89</f>
        <v>2</v>
      </c>
      <c r="BR72" s="294">
        <f t="shared" ref="BR72" si="120">BR73+BR79+BR84+BR89</f>
        <v>144</v>
      </c>
      <c r="BS72" s="294">
        <f t="shared" ref="BS72" si="121">BS73+BS79+BS84+BS89</f>
        <v>2</v>
      </c>
      <c r="BT72" s="294">
        <f t="shared" ref="BT72" si="122">BT73+BT79+BT84+BT89</f>
        <v>404</v>
      </c>
      <c r="BU72" s="294">
        <f t="shared" ref="BU72" si="123">BU73+BU79+BU84+BU89</f>
        <v>36</v>
      </c>
      <c r="BV72" s="294">
        <f t="shared" ref="BV72" si="124">BV73+BV79+BV84+BV89</f>
        <v>178</v>
      </c>
      <c r="BW72" s="294">
        <f t="shared" ref="BW72" si="125">BW73+BW79+BW84+BW89</f>
        <v>4</v>
      </c>
      <c r="BX72" s="294">
        <f t="shared" ref="BX72" si="126">BX73+BX79+BX84+BX89</f>
        <v>216</v>
      </c>
      <c r="BY72" s="294">
        <f t="shared" ref="BY72" si="127">BY73+BY79+BY84+BY89</f>
        <v>6</v>
      </c>
    </row>
    <row r="73" spans="1:77" s="12" customFormat="1" ht="41.25" customHeight="1" x14ac:dyDescent="0.2">
      <c r="A73" s="276" t="s">
        <v>34</v>
      </c>
      <c r="B73" s="536" t="s">
        <v>240</v>
      </c>
      <c r="C73" s="537"/>
      <c r="D73" s="537"/>
      <c r="E73" s="537"/>
      <c r="F73" s="537"/>
      <c r="G73" s="537"/>
      <c r="H73" s="537"/>
      <c r="I73" s="537"/>
      <c r="J73" s="538"/>
      <c r="K73" s="533" t="s">
        <v>180</v>
      </c>
      <c r="L73" s="534"/>
      <c r="M73" s="534"/>
      <c r="N73" s="534"/>
      <c r="O73" s="534"/>
      <c r="P73" s="534"/>
      <c r="Q73" s="534"/>
      <c r="R73" s="535"/>
      <c r="S73" s="277"/>
      <c r="T73" s="278"/>
      <c r="U73" s="279">
        <f>SUM(U75:U78)</f>
        <v>910</v>
      </c>
      <c r="V73" s="279">
        <f>SUM(V74:V78)</f>
        <v>36</v>
      </c>
      <c r="W73" s="279">
        <f t="shared" ref="W73:BI73" si="128">SUM(W74:W78)</f>
        <v>32</v>
      </c>
      <c r="X73" s="279">
        <f t="shared" si="128"/>
        <v>590</v>
      </c>
      <c r="Y73" s="279">
        <f t="shared" si="128"/>
        <v>260</v>
      </c>
      <c r="Z73" s="279">
        <f t="shared" si="128"/>
        <v>250</v>
      </c>
      <c r="AA73" s="279">
        <f t="shared" si="128"/>
        <v>80</v>
      </c>
      <c r="AB73" s="279">
        <f t="shared" si="128"/>
        <v>288</v>
      </c>
      <c r="AC73" s="280">
        <f t="shared" si="128"/>
        <v>0</v>
      </c>
      <c r="AD73" s="281">
        <f t="shared" si="128"/>
        <v>0</v>
      </c>
      <c r="AE73" s="279">
        <f t="shared" si="128"/>
        <v>0</v>
      </c>
      <c r="AF73" s="279">
        <f t="shared" si="128"/>
        <v>0</v>
      </c>
      <c r="AG73" s="279">
        <f t="shared" si="128"/>
        <v>0</v>
      </c>
      <c r="AH73" s="279">
        <f t="shared" si="128"/>
        <v>0</v>
      </c>
      <c r="AI73" s="282">
        <f t="shared" si="128"/>
        <v>0</v>
      </c>
      <c r="AJ73" s="283">
        <f t="shared" si="128"/>
        <v>0</v>
      </c>
      <c r="AK73" s="279">
        <f t="shared" si="128"/>
        <v>0</v>
      </c>
      <c r="AL73" s="279">
        <f t="shared" si="128"/>
        <v>0</v>
      </c>
      <c r="AM73" s="279">
        <f t="shared" si="128"/>
        <v>0</v>
      </c>
      <c r="AN73" s="279">
        <f t="shared" si="128"/>
        <v>0</v>
      </c>
      <c r="AO73" s="280">
        <f t="shared" si="128"/>
        <v>0</v>
      </c>
      <c r="AP73" s="281">
        <f>SUM(AP74:AP78)</f>
        <v>0</v>
      </c>
      <c r="AQ73" s="279">
        <f t="shared" si="128"/>
        <v>0</v>
      </c>
      <c r="AR73" s="279">
        <f t="shared" si="128"/>
        <v>0</v>
      </c>
      <c r="AS73" s="279">
        <f t="shared" si="128"/>
        <v>0</v>
      </c>
      <c r="AT73" s="279">
        <f t="shared" si="128"/>
        <v>0</v>
      </c>
      <c r="AU73" s="282">
        <f t="shared" si="128"/>
        <v>0</v>
      </c>
      <c r="AV73" s="281">
        <f t="shared" si="128"/>
        <v>60</v>
      </c>
      <c r="AW73" s="279">
        <f t="shared" si="128"/>
        <v>0</v>
      </c>
      <c r="AX73" s="279">
        <f t="shared" si="128"/>
        <v>60</v>
      </c>
      <c r="AY73" s="279">
        <f t="shared" si="128"/>
        <v>0</v>
      </c>
      <c r="AZ73" s="279">
        <f t="shared" si="128"/>
        <v>0</v>
      </c>
      <c r="BA73" s="282">
        <f t="shared" si="128"/>
        <v>0</v>
      </c>
      <c r="BB73" s="281">
        <f t="shared" si="128"/>
        <v>310</v>
      </c>
      <c r="BC73" s="279">
        <f t="shared" si="128"/>
        <v>0</v>
      </c>
      <c r="BD73" s="279">
        <f t="shared" si="128"/>
        <v>304</v>
      </c>
      <c r="BE73" s="279">
        <f t="shared" si="128"/>
        <v>0</v>
      </c>
      <c r="BF73" s="279">
        <f t="shared" si="128"/>
        <v>0</v>
      </c>
      <c r="BG73" s="282">
        <f t="shared" si="128"/>
        <v>6</v>
      </c>
      <c r="BH73" s="281">
        <f t="shared" si="128"/>
        <v>540</v>
      </c>
      <c r="BI73" s="279">
        <f t="shared" si="128"/>
        <v>36</v>
      </c>
      <c r="BJ73" s="284">
        <f>SUM(BJ75:BJ78)</f>
        <v>218</v>
      </c>
      <c r="BK73" s="284">
        <f>SUM(BK75:BK78)</f>
        <v>8</v>
      </c>
      <c r="BL73" s="285">
        <f>SUM(BL75:BL78)</f>
        <v>288</v>
      </c>
      <c r="BM73" s="286">
        <f>SUM(BM75:BM78)</f>
        <v>26</v>
      </c>
      <c r="BN73" s="281">
        <f t="shared" ref="BN73:BU73" si="129">SUM(BN74:BN78)</f>
        <v>0</v>
      </c>
      <c r="BO73" s="279">
        <f>SUM(BO74:BO78)</f>
        <v>0</v>
      </c>
      <c r="BP73" s="279">
        <f t="shared" si="129"/>
        <v>0</v>
      </c>
      <c r="BQ73" s="279">
        <f t="shared" si="129"/>
        <v>0</v>
      </c>
      <c r="BR73" s="279">
        <f t="shared" si="129"/>
        <v>0</v>
      </c>
      <c r="BS73" s="282">
        <f t="shared" si="129"/>
        <v>0</v>
      </c>
      <c r="BT73" s="281">
        <f t="shared" si="129"/>
        <v>0</v>
      </c>
      <c r="BU73" s="279">
        <f t="shared" si="129"/>
        <v>0</v>
      </c>
      <c r="BV73" s="284">
        <f>SUM(BV75:BV78)</f>
        <v>0</v>
      </c>
      <c r="BW73" s="284">
        <f>SUM(BW75:BW78)</f>
        <v>0</v>
      </c>
      <c r="BX73" s="285">
        <f>SUM(BX75:BX78)</f>
        <v>0</v>
      </c>
      <c r="BY73" s="286">
        <f>SUM(BY75:BY78)</f>
        <v>0</v>
      </c>
    </row>
    <row r="74" spans="1:77" s="12" customFormat="1" x14ac:dyDescent="0.2">
      <c r="A74" s="164"/>
      <c r="B74" s="625" t="s">
        <v>54</v>
      </c>
      <c r="C74" s="626"/>
      <c r="D74" s="626"/>
      <c r="E74" s="626"/>
      <c r="F74" s="626"/>
      <c r="G74" s="626"/>
      <c r="H74" s="626"/>
      <c r="I74" s="626"/>
      <c r="J74" s="627"/>
      <c r="K74" s="317"/>
      <c r="L74" s="317"/>
      <c r="M74" s="317"/>
      <c r="N74" s="318"/>
      <c r="O74" s="318"/>
      <c r="P74" s="318" t="s">
        <v>144</v>
      </c>
      <c r="Q74" s="318"/>
      <c r="R74" s="318"/>
      <c r="S74" s="165"/>
      <c r="T74" s="170"/>
      <c r="U74" s="166"/>
      <c r="V74" s="166">
        <f>AE74+AK74+AQ74+AW74+BC74+BI74+BO74+BU74</f>
        <v>18</v>
      </c>
      <c r="W74" s="166"/>
      <c r="X74" s="166"/>
      <c r="Y74" s="166"/>
      <c r="Z74" s="168"/>
      <c r="AA74" s="168"/>
      <c r="AB74" s="168"/>
      <c r="AC74" s="168"/>
      <c r="AD74" s="171"/>
      <c r="AE74" s="168"/>
      <c r="AF74" s="168"/>
      <c r="AG74" s="168"/>
      <c r="AH74" s="168"/>
      <c r="AI74" s="169"/>
      <c r="AJ74" s="172"/>
      <c r="AK74" s="168"/>
      <c r="AL74" s="168"/>
      <c r="AM74" s="168"/>
      <c r="AN74" s="168"/>
      <c r="AO74" s="168"/>
      <c r="AP74" s="171"/>
      <c r="AQ74" s="168"/>
      <c r="AR74" s="168"/>
      <c r="AS74" s="168"/>
      <c r="AT74" s="168"/>
      <c r="AU74" s="169"/>
      <c r="AV74" s="171"/>
      <c r="AW74" s="173"/>
      <c r="AX74" s="168"/>
      <c r="AY74" s="168"/>
      <c r="AZ74" s="168"/>
      <c r="BA74" s="169"/>
      <c r="BB74" s="171"/>
      <c r="BC74" s="168"/>
      <c r="BD74" s="168"/>
      <c r="BE74" s="168"/>
      <c r="BF74" s="168"/>
      <c r="BG74" s="169"/>
      <c r="BH74" s="171"/>
      <c r="BI74" s="168">
        <v>18</v>
      </c>
      <c r="BJ74" s="174"/>
      <c r="BK74" s="174"/>
      <c r="BL74" s="174"/>
      <c r="BM74" s="175"/>
      <c r="BN74" s="171"/>
      <c r="BO74" s="168"/>
      <c r="BP74" s="168"/>
      <c r="BQ74" s="168"/>
      <c r="BR74" s="168"/>
      <c r="BS74" s="169"/>
      <c r="BT74" s="171"/>
      <c r="BU74" s="168"/>
      <c r="BV74" s="174"/>
      <c r="BW74" s="174"/>
      <c r="BX74" s="174"/>
      <c r="BY74" s="175"/>
    </row>
    <row r="75" spans="1:77" ht="25.5" customHeight="1" x14ac:dyDescent="0.2">
      <c r="A75" s="107" t="s">
        <v>35</v>
      </c>
      <c r="B75" s="542" t="s">
        <v>241</v>
      </c>
      <c r="C75" s="543"/>
      <c r="D75" s="543"/>
      <c r="E75" s="543"/>
      <c r="F75" s="543"/>
      <c r="G75" s="543"/>
      <c r="H75" s="543"/>
      <c r="I75" s="543"/>
      <c r="J75" s="544"/>
      <c r="K75" s="315"/>
      <c r="L75" s="315"/>
      <c r="M75" s="315"/>
      <c r="N75" s="315"/>
      <c r="O75" s="315" t="s">
        <v>145</v>
      </c>
      <c r="P75" s="527" t="s">
        <v>144</v>
      </c>
      <c r="Q75" s="315"/>
      <c r="R75" s="315"/>
      <c r="S75" s="108"/>
      <c r="T75" s="176"/>
      <c r="U75" s="98">
        <f t="shared" ref="U75" si="130">W75+X75</f>
        <v>318</v>
      </c>
      <c r="V75" s="611">
        <f>AE75+AK75+AQ75+AW75+BC75+BI75</f>
        <v>18</v>
      </c>
      <c r="W75" s="109">
        <f t="shared" ref="W75:W76" si="131">AI75+AO75+AU75+BA75+BG75+BM75+BS75+BY75</f>
        <v>16</v>
      </c>
      <c r="X75" s="110">
        <f t="shared" ref="X75:X76" si="132">AF75+AG75+AL75+AM75+AR75+AS75+AX75+AY75+BD75+BE75+BJ75+BK75+BP75+BQ75+BV75+BW75</f>
        <v>302</v>
      </c>
      <c r="Y75" s="111">
        <f t="shared" ref="Y75:Y76" si="133">X75-Z75-AA75</f>
        <v>132</v>
      </c>
      <c r="Z75" s="111">
        <v>130</v>
      </c>
      <c r="AA75" s="111">
        <v>40</v>
      </c>
      <c r="AB75" s="111">
        <f>AH75+AN75+AT75+AZ75+BF75+BL75</f>
        <v>0</v>
      </c>
      <c r="AC75" s="112"/>
      <c r="AD75" s="145">
        <f t="shared" si="38"/>
        <v>0</v>
      </c>
      <c r="AE75" s="113"/>
      <c r="AF75" s="110"/>
      <c r="AG75" s="110"/>
      <c r="AH75" s="110"/>
      <c r="AI75" s="114"/>
      <c r="AJ75" s="146">
        <f t="shared" si="39"/>
        <v>0</v>
      </c>
      <c r="AK75" s="113"/>
      <c r="AL75" s="110"/>
      <c r="AM75" s="110"/>
      <c r="AN75" s="110"/>
      <c r="AO75" s="111"/>
      <c r="AP75" s="145">
        <f t="shared" si="40"/>
        <v>0</v>
      </c>
      <c r="AQ75" s="113"/>
      <c r="AR75" s="110"/>
      <c r="AS75" s="110"/>
      <c r="AT75" s="110"/>
      <c r="AU75" s="114"/>
      <c r="AV75" s="145">
        <f t="shared" si="41"/>
        <v>60</v>
      </c>
      <c r="AW75" s="113"/>
      <c r="AX75" s="110">
        <v>60</v>
      </c>
      <c r="AY75" s="110"/>
      <c r="AZ75" s="110"/>
      <c r="BA75" s="114"/>
      <c r="BB75" s="145">
        <f t="shared" si="42"/>
        <v>162</v>
      </c>
      <c r="BC75" s="113"/>
      <c r="BD75" s="110">
        <v>158</v>
      </c>
      <c r="BE75" s="110"/>
      <c r="BF75" s="110"/>
      <c r="BG75" s="114">
        <v>4</v>
      </c>
      <c r="BH75" s="145">
        <f>BJ75+BK75+BL75+BM75</f>
        <v>96</v>
      </c>
      <c r="BI75" s="617">
        <v>18</v>
      </c>
      <c r="BJ75" s="110">
        <v>80</v>
      </c>
      <c r="BK75" s="110">
        <v>4</v>
      </c>
      <c r="BL75" s="110"/>
      <c r="BM75" s="114">
        <v>12</v>
      </c>
      <c r="BN75" s="145">
        <f t="shared" ref="BN75:BN78" si="134">BP75+BQ75+BR75+BS75</f>
        <v>0</v>
      </c>
      <c r="BO75" s="113"/>
      <c r="BP75" s="110"/>
      <c r="BQ75" s="110"/>
      <c r="BR75" s="110"/>
      <c r="BS75" s="114"/>
      <c r="BT75" s="145">
        <f>BV75+BW75+BX75+BY75</f>
        <v>0</v>
      </c>
      <c r="BU75" s="113"/>
      <c r="BV75" s="110"/>
      <c r="BW75" s="110"/>
      <c r="BX75" s="110"/>
      <c r="BY75" s="114"/>
    </row>
    <row r="76" spans="1:77" ht="29.25" customHeight="1" x14ac:dyDescent="0.2">
      <c r="A76" s="107" t="s">
        <v>36</v>
      </c>
      <c r="B76" s="542" t="s">
        <v>242</v>
      </c>
      <c r="C76" s="543"/>
      <c r="D76" s="543"/>
      <c r="E76" s="543"/>
      <c r="F76" s="543"/>
      <c r="G76" s="543"/>
      <c r="H76" s="543"/>
      <c r="I76" s="543"/>
      <c r="J76" s="544"/>
      <c r="K76" s="312"/>
      <c r="L76" s="315"/>
      <c r="M76" s="315"/>
      <c r="N76" s="315"/>
      <c r="O76" s="315" t="s">
        <v>145</v>
      </c>
      <c r="P76" s="615"/>
      <c r="Q76" s="315"/>
      <c r="R76" s="315"/>
      <c r="S76" s="108"/>
      <c r="T76" s="154"/>
      <c r="U76" s="98">
        <f t="shared" ref="U76" si="135">W76+X76</f>
        <v>304</v>
      </c>
      <c r="V76" s="616"/>
      <c r="W76" s="109">
        <f t="shared" si="131"/>
        <v>16</v>
      </c>
      <c r="X76" s="110">
        <f t="shared" si="132"/>
        <v>288</v>
      </c>
      <c r="Y76" s="111">
        <f t="shared" si="133"/>
        <v>128</v>
      </c>
      <c r="Z76" s="111">
        <v>120</v>
      </c>
      <c r="AA76" s="111">
        <v>40</v>
      </c>
      <c r="AB76" s="111">
        <f>AH76+AN76+AT76+AZ76+BF76+BL76</f>
        <v>0</v>
      </c>
      <c r="AC76" s="112">
        <f t="shared" ref="AC76" si="136">AE76+AK76+AQ76+AW76+BC76+BI76</f>
        <v>0</v>
      </c>
      <c r="AD76" s="145">
        <f t="shared" si="38"/>
        <v>0</v>
      </c>
      <c r="AE76" s="113"/>
      <c r="AF76" s="110"/>
      <c r="AG76" s="110"/>
      <c r="AH76" s="110"/>
      <c r="AI76" s="114"/>
      <c r="AJ76" s="146">
        <f t="shared" si="39"/>
        <v>0</v>
      </c>
      <c r="AK76" s="113"/>
      <c r="AL76" s="110"/>
      <c r="AM76" s="110"/>
      <c r="AN76" s="110"/>
      <c r="AO76" s="111"/>
      <c r="AP76" s="145">
        <f t="shared" si="40"/>
        <v>0</v>
      </c>
      <c r="AQ76" s="113"/>
      <c r="AR76" s="110"/>
      <c r="AS76" s="110"/>
      <c r="AT76" s="110"/>
      <c r="AU76" s="114"/>
      <c r="AV76" s="145">
        <f t="shared" si="41"/>
        <v>0</v>
      </c>
      <c r="AW76" s="113"/>
      <c r="AX76" s="110"/>
      <c r="AY76" s="110"/>
      <c r="AZ76" s="110"/>
      <c r="BA76" s="114"/>
      <c r="BB76" s="145">
        <f t="shared" si="42"/>
        <v>148</v>
      </c>
      <c r="BC76" s="113"/>
      <c r="BD76" s="110">
        <v>146</v>
      </c>
      <c r="BE76" s="110"/>
      <c r="BF76" s="110"/>
      <c r="BG76" s="114">
        <v>2</v>
      </c>
      <c r="BH76" s="145">
        <f>BJ76+BK76+BL76+BM76</f>
        <v>156</v>
      </c>
      <c r="BI76" s="618"/>
      <c r="BJ76" s="110">
        <v>138</v>
      </c>
      <c r="BK76" s="110">
        <v>4</v>
      </c>
      <c r="BL76" s="110"/>
      <c r="BM76" s="114">
        <v>14</v>
      </c>
      <c r="BN76" s="145">
        <f t="shared" si="134"/>
        <v>0</v>
      </c>
      <c r="BO76" s="113"/>
      <c r="BP76" s="110"/>
      <c r="BQ76" s="110"/>
      <c r="BR76" s="110"/>
      <c r="BS76" s="114"/>
      <c r="BT76" s="145">
        <f>BV76+BW76+BX76+BY76</f>
        <v>0</v>
      </c>
      <c r="BU76" s="113"/>
      <c r="BV76" s="110"/>
      <c r="BW76" s="110"/>
      <c r="BX76" s="110"/>
      <c r="BY76" s="114"/>
    </row>
    <row r="77" spans="1:77" x14ac:dyDescent="0.2">
      <c r="A77" s="107" t="s">
        <v>37</v>
      </c>
      <c r="B77" s="542" t="s">
        <v>4</v>
      </c>
      <c r="C77" s="543"/>
      <c r="D77" s="543"/>
      <c r="E77" s="543"/>
      <c r="F77" s="543"/>
      <c r="G77" s="543"/>
      <c r="H77" s="543"/>
      <c r="I77" s="543"/>
      <c r="J77" s="544"/>
      <c r="K77" s="312"/>
      <c r="L77" s="315"/>
      <c r="M77" s="315"/>
      <c r="N77" s="315"/>
      <c r="O77" s="315"/>
      <c r="P77" s="315" t="s">
        <v>145</v>
      </c>
      <c r="Q77" s="315"/>
      <c r="R77" s="315"/>
      <c r="S77" s="108"/>
      <c r="T77" s="154"/>
      <c r="U77" s="98">
        <f>AB77</f>
        <v>108</v>
      </c>
      <c r="V77" s="99"/>
      <c r="W77" s="109"/>
      <c r="X77" s="110">
        <f t="shared" si="93"/>
        <v>0</v>
      </c>
      <c r="Y77" s="111"/>
      <c r="Z77" s="111"/>
      <c r="AA77" s="111"/>
      <c r="AB77" s="111">
        <f>AH77+AN77+AT77+AZ77+BF77+BL77+BR77+BX77</f>
        <v>108</v>
      </c>
      <c r="AC77" s="112"/>
      <c r="AD77" s="145">
        <f t="shared" si="38"/>
        <v>0</v>
      </c>
      <c r="AE77" s="113"/>
      <c r="AF77" s="110"/>
      <c r="AG77" s="110"/>
      <c r="AH77" s="110"/>
      <c r="AI77" s="114"/>
      <c r="AJ77" s="146">
        <f t="shared" si="39"/>
        <v>0</v>
      </c>
      <c r="AK77" s="113"/>
      <c r="AL77" s="110"/>
      <c r="AM77" s="110"/>
      <c r="AN77" s="110"/>
      <c r="AO77" s="111"/>
      <c r="AP77" s="145">
        <f t="shared" si="40"/>
        <v>0</v>
      </c>
      <c r="AQ77" s="113"/>
      <c r="AR77" s="110"/>
      <c r="AS77" s="110"/>
      <c r="AT77" s="110"/>
      <c r="AU77" s="114"/>
      <c r="AV77" s="145">
        <f t="shared" si="41"/>
        <v>0</v>
      </c>
      <c r="AW77" s="113"/>
      <c r="AX77" s="110"/>
      <c r="AY77" s="110"/>
      <c r="AZ77" s="110"/>
      <c r="BA77" s="114"/>
      <c r="BB77" s="145">
        <f t="shared" si="42"/>
        <v>0</v>
      </c>
      <c r="BC77" s="113"/>
      <c r="BD77" s="110"/>
      <c r="BE77" s="110"/>
      <c r="BF77" s="110"/>
      <c r="BG77" s="114"/>
      <c r="BH77" s="145">
        <f>BJ77+BK77+BL77+BM77</f>
        <v>108</v>
      </c>
      <c r="BI77" s="113"/>
      <c r="BJ77" s="110"/>
      <c r="BK77" s="110"/>
      <c r="BL77" s="110">
        <v>108</v>
      </c>
      <c r="BM77" s="114"/>
      <c r="BN77" s="145">
        <f t="shared" si="134"/>
        <v>0</v>
      </c>
      <c r="BO77" s="113"/>
      <c r="BP77" s="110"/>
      <c r="BQ77" s="110"/>
      <c r="BR77" s="110"/>
      <c r="BS77" s="114"/>
      <c r="BT77" s="145">
        <f>BV77+BW77+BX77+BY77</f>
        <v>0</v>
      </c>
      <c r="BU77" s="113"/>
      <c r="BV77" s="110"/>
      <c r="BW77" s="110"/>
      <c r="BX77" s="110"/>
      <c r="BY77" s="114"/>
    </row>
    <row r="78" spans="1:77" ht="13.5" thickBot="1" x14ac:dyDescent="0.25">
      <c r="A78" s="177" t="s">
        <v>39</v>
      </c>
      <c r="B78" s="539" t="s">
        <v>5</v>
      </c>
      <c r="C78" s="540"/>
      <c r="D78" s="540"/>
      <c r="E78" s="540"/>
      <c r="F78" s="540"/>
      <c r="G78" s="540"/>
      <c r="H78" s="540"/>
      <c r="I78" s="540"/>
      <c r="J78" s="541"/>
      <c r="K78" s="319"/>
      <c r="L78" s="320"/>
      <c r="M78" s="320"/>
      <c r="N78" s="320"/>
      <c r="O78" s="320"/>
      <c r="P78" s="320" t="s">
        <v>145</v>
      </c>
      <c r="Q78" s="320"/>
      <c r="R78" s="320"/>
      <c r="S78" s="178"/>
      <c r="T78" s="44"/>
      <c r="U78" s="227">
        <f>AB78</f>
        <v>180</v>
      </c>
      <c r="V78" s="184"/>
      <c r="W78" s="185"/>
      <c r="X78" s="186">
        <f t="shared" si="93"/>
        <v>0</v>
      </c>
      <c r="Y78" s="187"/>
      <c r="Z78" s="187"/>
      <c r="AA78" s="187"/>
      <c r="AB78" s="111">
        <f>AH78+AN78+AT78+AZ78+BF78+BL78+BR78+BX78</f>
        <v>180</v>
      </c>
      <c r="AC78" s="188"/>
      <c r="AD78" s="189">
        <f t="shared" si="38"/>
        <v>0</v>
      </c>
      <c r="AE78" s="190"/>
      <c r="AF78" s="186"/>
      <c r="AG78" s="186"/>
      <c r="AH78" s="186"/>
      <c r="AI78" s="191"/>
      <c r="AJ78" s="192">
        <f t="shared" si="39"/>
        <v>0</v>
      </c>
      <c r="AK78" s="190"/>
      <c r="AL78" s="186"/>
      <c r="AM78" s="186"/>
      <c r="AN78" s="186"/>
      <c r="AO78" s="187"/>
      <c r="AP78" s="189">
        <f t="shared" si="40"/>
        <v>0</v>
      </c>
      <c r="AQ78" s="190"/>
      <c r="AR78" s="186"/>
      <c r="AS78" s="186"/>
      <c r="AT78" s="186"/>
      <c r="AU78" s="191"/>
      <c r="AV78" s="189">
        <f t="shared" si="41"/>
        <v>0</v>
      </c>
      <c r="AW78" s="190"/>
      <c r="AX78" s="186"/>
      <c r="AY78" s="186"/>
      <c r="AZ78" s="186"/>
      <c r="BA78" s="191"/>
      <c r="BB78" s="189">
        <f t="shared" si="42"/>
        <v>0</v>
      </c>
      <c r="BC78" s="190"/>
      <c r="BD78" s="186"/>
      <c r="BE78" s="186"/>
      <c r="BF78" s="186"/>
      <c r="BG78" s="191"/>
      <c r="BH78" s="189">
        <f>BJ78+BK78+BL78+BM78</f>
        <v>180</v>
      </c>
      <c r="BI78" s="190"/>
      <c r="BJ78" s="186"/>
      <c r="BK78" s="186"/>
      <c r="BL78" s="186">
        <v>180</v>
      </c>
      <c r="BM78" s="191"/>
      <c r="BN78" s="189">
        <f t="shared" si="134"/>
        <v>0</v>
      </c>
      <c r="BO78" s="190"/>
      <c r="BP78" s="186"/>
      <c r="BQ78" s="186"/>
      <c r="BR78" s="186"/>
      <c r="BS78" s="191"/>
      <c r="BT78" s="189">
        <f>BV78+BW78+BX78+BY78</f>
        <v>0</v>
      </c>
      <c r="BU78" s="190"/>
      <c r="BV78" s="186"/>
      <c r="BW78" s="186"/>
      <c r="BX78" s="186"/>
      <c r="BY78" s="191"/>
    </row>
    <row r="79" spans="1:77" s="12" customFormat="1" ht="26.25" customHeight="1" x14ac:dyDescent="0.2">
      <c r="A79" s="276" t="s">
        <v>40</v>
      </c>
      <c r="B79" s="631" t="s">
        <v>243</v>
      </c>
      <c r="C79" s="632"/>
      <c r="D79" s="632"/>
      <c r="E79" s="632"/>
      <c r="F79" s="632"/>
      <c r="G79" s="632"/>
      <c r="H79" s="632"/>
      <c r="I79" s="632"/>
      <c r="J79" s="633"/>
      <c r="K79" s="533" t="s">
        <v>180</v>
      </c>
      <c r="L79" s="534"/>
      <c r="M79" s="534"/>
      <c r="N79" s="534"/>
      <c r="O79" s="534"/>
      <c r="P79" s="534"/>
      <c r="Q79" s="534"/>
      <c r="R79" s="535"/>
      <c r="S79" s="277"/>
      <c r="T79" s="278"/>
      <c r="U79" s="279">
        <f>SUM(U81:U83)</f>
        <v>454</v>
      </c>
      <c r="V79" s="279">
        <f t="shared" ref="V79:BA79" si="137">SUM(V80:V83)</f>
        <v>18</v>
      </c>
      <c r="W79" s="279">
        <f t="shared" si="137"/>
        <v>4</v>
      </c>
      <c r="X79" s="279">
        <f t="shared" si="137"/>
        <v>306</v>
      </c>
      <c r="Y79" s="279">
        <f t="shared" si="137"/>
        <v>126</v>
      </c>
      <c r="Z79" s="279">
        <f t="shared" si="137"/>
        <v>180</v>
      </c>
      <c r="AA79" s="279">
        <f t="shared" si="137"/>
        <v>0</v>
      </c>
      <c r="AB79" s="279">
        <f t="shared" si="137"/>
        <v>144</v>
      </c>
      <c r="AC79" s="280">
        <f t="shared" si="137"/>
        <v>0</v>
      </c>
      <c r="AD79" s="281">
        <f t="shared" si="137"/>
        <v>0</v>
      </c>
      <c r="AE79" s="279">
        <f t="shared" si="137"/>
        <v>0</v>
      </c>
      <c r="AF79" s="279">
        <f t="shared" si="137"/>
        <v>0</v>
      </c>
      <c r="AG79" s="279">
        <f t="shared" si="137"/>
        <v>0</v>
      </c>
      <c r="AH79" s="279">
        <f t="shared" si="137"/>
        <v>0</v>
      </c>
      <c r="AI79" s="282">
        <f t="shared" si="137"/>
        <v>0</v>
      </c>
      <c r="AJ79" s="283">
        <f t="shared" si="137"/>
        <v>0</v>
      </c>
      <c r="AK79" s="279">
        <f t="shared" si="137"/>
        <v>0</v>
      </c>
      <c r="AL79" s="279">
        <f t="shared" si="137"/>
        <v>0</v>
      </c>
      <c r="AM79" s="279">
        <f t="shared" si="137"/>
        <v>0</v>
      </c>
      <c r="AN79" s="279">
        <f t="shared" si="137"/>
        <v>0</v>
      </c>
      <c r="AO79" s="280">
        <f t="shared" si="137"/>
        <v>0</v>
      </c>
      <c r="AP79" s="281">
        <f t="shared" si="137"/>
        <v>0</v>
      </c>
      <c r="AQ79" s="279">
        <f t="shared" si="137"/>
        <v>0</v>
      </c>
      <c r="AR79" s="279">
        <f t="shared" si="137"/>
        <v>0</v>
      </c>
      <c r="AS79" s="279">
        <f t="shared" si="137"/>
        <v>0</v>
      </c>
      <c r="AT79" s="279">
        <f t="shared" si="137"/>
        <v>0</v>
      </c>
      <c r="AU79" s="282">
        <f t="shared" si="137"/>
        <v>0</v>
      </c>
      <c r="AV79" s="281">
        <f t="shared" si="137"/>
        <v>0</v>
      </c>
      <c r="AW79" s="279">
        <f t="shared" si="137"/>
        <v>0</v>
      </c>
      <c r="AX79" s="279">
        <f t="shared" si="137"/>
        <v>0</v>
      </c>
      <c r="AY79" s="279">
        <f t="shared" si="137"/>
        <v>0</v>
      </c>
      <c r="AZ79" s="279">
        <f t="shared" si="137"/>
        <v>0</v>
      </c>
      <c r="BA79" s="282">
        <f t="shared" si="137"/>
        <v>0</v>
      </c>
      <c r="BB79" s="281">
        <f t="shared" ref="BB79:BY79" si="138">SUM(BB80:BB83)</f>
        <v>30</v>
      </c>
      <c r="BC79" s="279">
        <f t="shared" si="138"/>
        <v>0</v>
      </c>
      <c r="BD79" s="279">
        <f t="shared" si="138"/>
        <v>30</v>
      </c>
      <c r="BE79" s="279">
        <f t="shared" si="138"/>
        <v>0</v>
      </c>
      <c r="BF79" s="279">
        <f t="shared" si="138"/>
        <v>0</v>
      </c>
      <c r="BG79" s="282">
        <f t="shared" si="138"/>
        <v>0</v>
      </c>
      <c r="BH79" s="281">
        <f t="shared" si="138"/>
        <v>88</v>
      </c>
      <c r="BI79" s="279">
        <f t="shared" si="138"/>
        <v>0</v>
      </c>
      <c r="BJ79" s="279">
        <f t="shared" si="138"/>
        <v>86</v>
      </c>
      <c r="BK79" s="279">
        <f t="shared" si="138"/>
        <v>0</v>
      </c>
      <c r="BL79" s="284">
        <f t="shared" si="138"/>
        <v>0</v>
      </c>
      <c r="BM79" s="286">
        <f t="shared" si="138"/>
        <v>2</v>
      </c>
      <c r="BN79" s="281">
        <f t="shared" si="138"/>
        <v>336</v>
      </c>
      <c r="BO79" s="279">
        <f t="shared" si="138"/>
        <v>18</v>
      </c>
      <c r="BP79" s="279">
        <f t="shared" si="138"/>
        <v>188</v>
      </c>
      <c r="BQ79" s="279">
        <f t="shared" si="138"/>
        <v>2</v>
      </c>
      <c r="BR79" s="279">
        <f t="shared" si="138"/>
        <v>144</v>
      </c>
      <c r="BS79" s="282">
        <f t="shared" si="138"/>
        <v>2</v>
      </c>
      <c r="BT79" s="281">
        <f t="shared" si="138"/>
        <v>0</v>
      </c>
      <c r="BU79" s="279">
        <f t="shared" si="138"/>
        <v>0</v>
      </c>
      <c r="BV79" s="279">
        <f t="shared" si="138"/>
        <v>0</v>
      </c>
      <c r="BW79" s="279">
        <f t="shared" si="138"/>
        <v>0</v>
      </c>
      <c r="BX79" s="284">
        <f t="shared" si="138"/>
        <v>0</v>
      </c>
      <c r="BY79" s="286">
        <f t="shared" si="138"/>
        <v>0</v>
      </c>
    </row>
    <row r="80" spans="1:77" s="12" customFormat="1" x14ac:dyDescent="0.2">
      <c r="A80" s="164"/>
      <c r="B80" s="473" t="s">
        <v>54</v>
      </c>
      <c r="C80" s="474"/>
      <c r="D80" s="474"/>
      <c r="E80" s="474"/>
      <c r="F80" s="474"/>
      <c r="G80" s="474"/>
      <c r="H80" s="474"/>
      <c r="I80" s="474"/>
      <c r="J80" s="475"/>
      <c r="K80" s="321"/>
      <c r="L80" s="318"/>
      <c r="M80" s="318"/>
      <c r="N80" s="318"/>
      <c r="O80" s="318"/>
      <c r="P80" s="318"/>
      <c r="Q80" s="318" t="s">
        <v>144</v>
      </c>
      <c r="R80" s="318"/>
      <c r="S80" s="165"/>
      <c r="T80" s="170"/>
      <c r="U80" s="166"/>
      <c r="V80" s="166">
        <f>AE80+AK80+AQ80+AW80+BC80+BI80+BO80+BU80</f>
        <v>18</v>
      </c>
      <c r="W80" s="166"/>
      <c r="X80" s="166"/>
      <c r="Y80" s="166"/>
      <c r="Z80" s="168"/>
      <c r="AA80" s="168"/>
      <c r="AB80" s="168"/>
      <c r="AC80" s="168"/>
      <c r="AD80" s="171"/>
      <c r="AE80" s="168"/>
      <c r="AF80" s="168"/>
      <c r="AG80" s="168"/>
      <c r="AH80" s="168"/>
      <c r="AI80" s="169"/>
      <c r="AJ80" s="172"/>
      <c r="AK80" s="168"/>
      <c r="AL80" s="168"/>
      <c r="AM80" s="168"/>
      <c r="AN80" s="168"/>
      <c r="AO80" s="168"/>
      <c r="AP80" s="171"/>
      <c r="AQ80" s="168"/>
      <c r="AR80" s="168"/>
      <c r="AS80" s="168"/>
      <c r="AT80" s="168"/>
      <c r="AU80" s="169"/>
      <c r="AV80" s="171"/>
      <c r="AW80" s="168"/>
      <c r="AX80" s="168"/>
      <c r="AY80" s="168"/>
      <c r="AZ80" s="168"/>
      <c r="BA80" s="169"/>
      <c r="BB80" s="171"/>
      <c r="BC80" s="173"/>
      <c r="BD80" s="168"/>
      <c r="BE80" s="168"/>
      <c r="BF80" s="168"/>
      <c r="BG80" s="169"/>
      <c r="BH80" s="171"/>
      <c r="BI80" s="168"/>
      <c r="BJ80" s="168"/>
      <c r="BK80" s="168"/>
      <c r="BL80" s="174"/>
      <c r="BM80" s="175"/>
      <c r="BN80" s="171"/>
      <c r="BO80" s="173">
        <v>18</v>
      </c>
      <c r="BP80" s="168"/>
      <c r="BQ80" s="168"/>
      <c r="BR80" s="168"/>
      <c r="BS80" s="169"/>
      <c r="BT80" s="171"/>
      <c r="BU80" s="168"/>
      <c r="BV80" s="168"/>
      <c r="BW80" s="168"/>
      <c r="BX80" s="174"/>
      <c r="BY80" s="175"/>
    </row>
    <row r="81" spans="1:77" s="12" customFormat="1" ht="24" customHeight="1" x14ac:dyDescent="0.2">
      <c r="A81" s="107" t="s">
        <v>41</v>
      </c>
      <c r="B81" s="512" t="s">
        <v>244</v>
      </c>
      <c r="C81" s="513"/>
      <c r="D81" s="513"/>
      <c r="E81" s="513"/>
      <c r="F81" s="513"/>
      <c r="G81" s="513"/>
      <c r="H81" s="513"/>
      <c r="I81" s="513"/>
      <c r="J81" s="514"/>
      <c r="K81" s="312"/>
      <c r="L81" s="315"/>
      <c r="M81" s="315"/>
      <c r="N81" s="315"/>
      <c r="O81" s="315" t="s">
        <v>145</v>
      </c>
      <c r="P81" s="366"/>
      <c r="Q81" s="315" t="s">
        <v>145</v>
      </c>
      <c r="R81" s="315"/>
      <c r="S81" s="108"/>
      <c r="T81" s="176"/>
      <c r="U81" s="98">
        <f t="shared" ref="U81" si="139">W81+X81</f>
        <v>310</v>
      </c>
      <c r="V81" s="99">
        <f>AE81+AK81+AQ81+AW81+BC81+BI81</f>
        <v>0</v>
      </c>
      <c r="W81" s="109">
        <f t="shared" ref="W81" si="140">AI81+AO81+AU81+BA81+BG81+BM81+BS81+BY81</f>
        <v>4</v>
      </c>
      <c r="X81" s="110">
        <f t="shared" ref="X81" si="141">AF81+AG81+AL81+AM81+AR81+AS81+AX81+AY81+BD81+BE81+BJ81+BK81+BP81+BQ81+BV81+BW81</f>
        <v>306</v>
      </c>
      <c r="Y81" s="111">
        <f>X81-Z81-AA81</f>
        <v>126</v>
      </c>
      <c r="Z81" s="111">
        <v>180</v>
      </c>
      <c r="AA81" s="111"/>
      <c r="AB81" s="111">
        <f>AH81+AN81+AT81+AZ81+BF81+BL81</f>
        <v>0</v>
      </c>
      <c r="AC81" s="112"/>
      <c r="AD81" s="145">
        <f t="shared" si="38"/>
        <v>0</v>
      </c>
      <c r="AE81" s="113"/>
      <c r="AF81" s="110"/>
      <c r="AG81" s="110"/>
      <c r="AH81" s="110"/>
      <c r="AI81" s="114"/>
      <c r="AJ81" s="146">
        <f t="shared" si="39"/>
        <v>0</v>
      </c>
      <c r="AK81" s="113"/>
      <c r="AL81" s="110"/>
      <c r="AM81" s="110"/>
      <c r="AN81" s="110"/>
      <c r="AO81" s="111"/>
      <c r="AP81" s="145">
        <f t="shared" si="40"/>
        <v>0</v>
      </c>
      <c r="AQ81" s="113"/>
      <c r="AR81" s="110"/>
      <c r="AS81" s="110"/>
      <c r="AT81" s="110"/>
      <c r="AU81" s="114"/>
      <c r="AV81" s="145">
        <f t="shared" si="41"/>
        <v>0</v>
      </c>
      <c r="AW81" s="113"/>
      <c r="AX81" s="110"/>
      <c r="AY81" s="110"/>
      <c r="AZ81" s="110"/>
      <c r="BA81" s="114"/>
      <c r="BB81" s="145">
        <f t="shared" si="42"/>
        <v>30</v>
      </c>
      <c r="BC81" s="113"/>
      <c r="BD81" s="110">
        <v>30</v>
      </c>
      <c r="BE81" s="110"/>
      <c r="BF81" s="110"/>
      <c r="BG81" s="114"/>
      <c r="BH81" s="145">
        <f>BJ81+BK81+BL81+BM81</f>
        <v>88</v>
      </c>
      <c r="BI81" s="367"/>
      <c r="BJ81" s="110">
        <v>86</v>
      </c>
      <c r="BK81" s="110"/>
      <c r="BL81" s="110"/>
      <c r="BM81" s="114">
        <v>2</v>
      </c>
      <c r="BN81" s="145">
        <f t="shared" ref="BN81:BN83" si="142">BP81+BQ81+BR81+BS81</f>
        <v>192</v>
      </c>
      <c r="BO81" s="113"/>
      <c r="BP81" s="110">
        <v>188</v>
      </c>
      <c r="BQ81" s="110">
        <v>2</v>
      </c>
      <c r="BR81" s="110"/>
      <c r="BS81" s="114">
        <v>2</v>
      </c>
      <c r="BT81" s="145">
        <f>BV81+BW81+BX81+BY81</f>
        <v>0</v>
      </c>
      <c r="BU81" s="113"/>
      <c r="BV81" s="110"/>
      <c r="BW81" s="110"/>
      <c r="BX81" s="110"/>
      <c r="BY81" s="114"/>
    </row>
    <row r="82" spans="1:77" x14ac:dyDescent="0.2">
      <c r="A82" s="107" t="s">
        <v>42</v>
      </c>
      <c r="B82" s="542" t="s">
        <v>4</v>
      </c>
      <c r="C82" s="543"/>
      <c r="D82" s="543"/>
      <c r="E82" s="543"/>
      <c r="F82" s="543"/>
      <c r="G82" s="543"/>
      <c r="H82" s="543"/>
      <c r="I82" s="543"/>
      <c r="J82" s="544"/>
      <c r="K82" s="312"/>
      <c r="L82" s="315"/>
      <c r="M82" s="315"/>
      <c r="N82" s="315"/>
      <c r="O82" s="322"/>
      <c r="P82" s="322"/>
      <c r="Q82" s="322" t="s">
        <v>145</v>
      </c>
      <c r="R82" s="315"/>
      <c r="S82" s="108"/>
      <c r="T82" s="154"/>
      <c r="U82" s="98">
        <f>AB82</f>
        <v>36</v>
      </c>
      <c r="V82" s="99"/>
      <c r="W82" s="109"/>
      <c r="X82" s="110">
        <f t="shared" si="93"/>
        <v>0</v>
      </c>
      <c r="Y82" s="111"/>
      <c r="Z82" s="111"/>
      <c r="AA82" s="111"/>
      <c r="AB82" s="111">
        <f>AH82+AN82+AT82+AZ82+BF82+BL82+BR82+BX82</f>
        <v>36</v>
      </c>
      <c r="AC82" s="112"/>
      <c r="AD82" s="145">
        <f t="shared" si="38"/>
        <v>0</v>
      </c>
      <c r="AE82" s="113"/>
      <c r="AF82" s="110"/>
      <c r="AG82" s="110"/>
      <c r="AH82" s="110"/>
      <c r="AI82" s="114"/>
      <c r="AJ82" s="146">
        <f t="shared" si="39"/>
        <v>0</v>
      </c>
      <c r="AK82" s="113"/>
      <c r="AL82" s="110"/>
      <c r="AM82" s="110"/>
      <c r="AN82" s="110"/>
      <c r="AO82" s="111"/>
      <c r="AP82" s="145">
        <f t="shared" si="40"/>
        <v>0</v>
      </c>
      <c r="AQ82" s="113"/>
      <c r="AR82" s="110"/>
      <c r="AS82" s="110"/>
      <c r="AT82" s="110"/>
      <c r="AU82" s="114"/>
      <c r="AV82" s="145">
        <f t="shared" si="41"/>
        <v>0</v>
      </c>
      <c r="AW82" s="113"/>
      <c r="AX82" s="110"/>
      <c r="AY82" s="110"/>
      <c r="AZ82" s="110"/>
      <c r="BA82" s="114"/>
      <c r="BB82" s="145">
        <f t="shared" si="42"/>
        <v>0</v>
      </c>
      <c r="BC82" s="113"/>
      <c r="BD82" s="110"/>
      <c r="BE82" s="110"/>
      <c r="BF82" s="110"/>
      <c r="BG82" s="114"/>
      <c r="BH82" s="145">
        <f>BJ82+BK82+BL82+BM82</f>
        <v>0</v>
      </c>
      <c r="BI82" s="113"/>
      <c r="BJ82" s="110"/>
      <c r="BK82" s="110"/>
      <c r="BL82" s="110"/>
      <c r="BM82" s="114"/>
      <c r="BN82" s="145">
        <f t="shared" si="142"/>
        <v>36</v>
      </c>
      <c r="BO82" s="113"/>
      <c r="BP82" s="110"/>
      <c r="BQ82" s="110"/>
      <c r="BR82" s="110">
        <v>36</v>
      </c>
      <c r="BS82" s="114"/>
      <c r="BT82" s="145">
        <f>BV82+BW82+BX82+BY82</f>
        <v>0</v>
      </c>
      <c r="BU82" s="113"/>
      <c r="BV82" s="110"/>
      <c r="BW82" s="110"/>
      <c r="BX82" s="110"/>
      <c r="BY82" s="114"/>
    </row>
    <row r="83" spans="1:77" ht="13.5" thickBot="1" x14ac:dyDescent="0.25">
      <c r="A83" s="177" t="s">
        <v>43</v>
      </c>
      <c r="B83" s="501" t="s">
        <v>5</v>
      </c>
      <c r="C83" s="501"/>
      <c r="D83" s="501"/>
      <c r="E83" s="501"/>
      <c r="F83" s="501"/>
      <c r="G83" s="501"/>
      <c r="H83" s="501"/>
      <c r="I83" s="501"/>
      <c r="J83" s="501"/>
      <c r="K83" s="319"/>
      <c r="L83" s="320"/>
      <c r="M83" s="320"/>
      <c r="N83" s="320"/>
      <c r="O83" s="323"/>
      <c r="P83" s="323"/>
      <c r="Q83" s="323" t="s">
        <v>145</v>
      </c>
      <c r="R83" s="320"/>
      <c r="S83" s="178"/>
      <c r="T83" s="44"/>
      <c r="U83" s="227">
        <f>AB83</f>
        <v>108</v>
      </c>
      <c r="V83" s="184"/>
      <c r="W83" s="185"/>
      <c r="X83" s="186">
        <f t="shared" si="93"/>
        <v>0</v>
      </c>
      <c r="Y83" s="187"/>
      <c r="Z83" s="187"/>
      <c r="AA83" s="187"/>
      <c r="AB83" s="111">
        <f>AH83+AN83+AT83+AZ83+BF83+BL83+BR83+BX83</f>
        <v>108</v>
      </c>
      <c r="AC83" s="188"/>
      <c r="AD83" s="189">
        <f t="shared" si="38"/>
        <v>0</v>
      </c>
      <c r="AE83" s="190"/>
      <c r="AF83" s="186"/>
      <c r="AG83" s="186"/>
      <c r="AH83" s="186"/>
      <c r="AI83" s="191"/>
      <c r="AJ83" s="192">
        <f t="shared" si="39"/>
        <v>0</v>
      </c>
      <c r="AK83" s="190"/>
      <c r="AL83" s="186"/>
      <c r="AM83" s="186"/>
      <c r="AN83" s="186"/>
      <c r="AO83" s="187"/>
      <c r="AP83" s="189">
        <f t="shared" si="40"/>
        <v>0</v>
      </c>
      <c r="AQ83" s="190"/>
      <c r="AR83" s="186"/>
      <c r="AS83" s="186"/>
      <c r="AT83" s="186"/>
      <c r="AU83" s="191"/>
      <c r="AV83" s="189">
        <f t="shared" si="41"/>
        <v>0</v>
      </c>
      <c r="AW83" s="190"/>
      <c r="AX83" s="186"/>
      <c r="AY83" s="186"/>
      <c r="AZ83" s="186"/>
      <c r="BA83" s="191"/>
      <c r="BB83" s="189">
        <f t="shared" si="42"/>
        <v>0</v>
      </c>
      <c r="BC83" s="190"/>
      <c r="BD83" s="186"/>
      <c r="BE83" s="186"/>
      <c r="BF83" s="186"/>
      <c r="BG83" s="191"/>
      <c r="BH83" s="189">
        <f>BJ83+BK83+BL83+BM83</f>
        <v>0</v>
      </c>
      <c r="BI83" s="190"/>
      <c r="BJ83" s="186"/>
      <c r="BK83" s="186"/>
      <c r="BL83" s="186"/>
      <c r="BM83" s="191"/>
      <c r="BN83" s="189">
        <f t="shared" si="142"/>
        <v>108</v>
      </c>
      <c r="BO83" s="190"/>
      <c r="BP83" s="186"/>
      <c r="BQ83" s="186"/>
      <c r="BR83" s="186">
        <v>108</v>
      </c>
      <c r="BS83" s="191"/>
      <c r="BT83" s="189">
        <f>BV83+BW83+BX83+BY83</f>
        <v>0</v>
      </c>
      <c r="BU83" s="190"/>
      <c r="BV83" s="186"/>
      <c r="BW83" s="186"/>
      <c r="BX83" s="186"/>
      <c r="BY83" s="191"/>
    </row>
    <row r="84" spans="1:77" s="12" customFormat="1" ht="42" customHeight="1" x14ac:dyDescent="0.2">
      <c r="A84" s="276" t="s">
        <v>44</v>
      </c>
      <c r="B84" s="536" t="s">
        <v>245</v>
      </c>
      <c r="C84" s="623"/>
      <c r="D84" s="623"/>
      <c r="E84" s="623"/>
      <c r="F84" s="623"/>
      <c r="G84" s="623"/>
      <c r="H84" s="623"/>
      <c r="I84" s="623"/>
      <c r="J84" s="624"/>
      <c r="K84" s="533" t="s">
        <v>180</v>
      </c>
      <c r="L84" s="534"/>
      <c r="M84" s="534"/>
      <c r="N84" s="534"/>
      <c r="O84" s="534"/>
      <c r="P84" s="534"/>
      <c r="Q84" s="534"/>
      <c r="R84" s="535"/>
      <c r="S84" s="277"/>
      <c r="T84" s="278"/>
      <c r="U84" s="279">
        <f>SUM(U86:U88)</f>
        <v>512</v>
      </c>
      <c r="V84" s="279">
        <f t="shared" ref="V84:BA84" si="143">SUM(V85:V88)</f>
        <v>36</v>
      </c>
      <c r="W84" s="279">
        <f t="shared" si="143"/>
        <v>6</v>
      </c>
      <c r="X84" s="279">
        <f t="shared" si="143"/>
        <v>290</v>
      </c>
      <c r="Y84" s="279">
        <f t="shared" si="143"/>
        <v>110</v>
      </c>
      <c r="Z84" s="279">
        <f t="shared" si="143"/>
        <v>180</v>
      </c>
      <c r="AA84" s="279">
        <f t="shared" si="143"/>
        <v>0</v>
      </c>
      <c r="AB84" s="279">
        <f t="shared" si="143"/>
        <v>216</v>
      </c>
      <c r="AC84" s="280">
        <f t="shared" si="143"/>
        <v>0</v>
      </c>
      <c r="AD84" s="281">
        <f t="shared" si="143"/>
        <v>0</v>
      </c>
      <c r="AE84" s="279">
        <f t="shared" si="143"/>
        <v>0</v>
      </c>
      <c r="AF84" s="279">
        <f t="shared" si="143"/>
        <v>0</v>
      </c>
      <c r="AG84" s="279">
        <f t="shared" si="143"/>
        <v>0</v>
      </c>
      <c r="AH84" s="279">
        <f t="shared" si="143"/>
        <v>0</v>
      </c>
      <c r="AI84" s="282">
        <f t="shared" si="143"/>
        <v>0</v>
      </c>
      <c r="AJ84" s="283">
        <f t="shared" si="143"/>
        <v>0</v>
      </c>
      <c r="AK84" s="279">
        <f t="shared" si="143"/>
        <v>0</v>
      </c>
      <c r="AL84" s="279">
        <f t="shared" si="143"/>
        <v>0</v>
      </c>
      <c r="AM84" s="279">
        <f t="shared" si="143"/>
        <v>0</v>
      </c>
      <c r="AN84" s="279">
        <f t="shared" si="143"/>
        <v>0</v>
      </c>
      <c r="AO84" s="280">
        <f t="shared" si="143"/>
        <v>0</v>
      </c>
      <c r="AP84" s="281">
        <f t="shared" si="143"/>
        <v>0</v>
      </c>
      <c r="AQ84" s="279">
        <f t="shared" si="143"/>
        <v>0</v>
      </c>
      <c r="AR84" s="279">
        <f t="shared" si="143"/>
        <v>0</v>
      </c>
      <c r="AS84" s="279">
        <f t="shared" si="143"/>
        <v>0</v>
      </c>
      <c r="AT84" s="279">
        <f t="shared" si="143"/>
        <v>0</v>
      </c>
      <c r="AU84" s="282">
        <f t="shared" si="143"/>
        <v>0</v>
      </c>
      <c r="AV84" s="281">
        <f t="shared" si="143"/>
        <v>0</v>
      </c>
      <c r="AW84" s="279">
        <f t="shared" si="143"/>
        <v>0</v>
      </c>
      <c r="AX84" s="279">
        <f t="shared" si="143"/>
        <v>0</v>
      </c>
      <c r="AY84" s="279">
        <f t="shared" si="143"/>
        <v>0</v>
      </c>
      <c r="AZ84" s="279">
        <f t="shared" si="143"/>
        <v>0</v>
      </c>
      <c r="BA84" s="282">
        <f t="shared" si="143"/>
        <v>0</v>
      </c>
      <c r="BB84" s="281">
        <f t="shared" ref="BB84:BM84" si="144">SUM(BB85:BB88)</f>
        <v>0</v>
      </c>
      <c r="BC84" s="279">
        <f t="shared" si="144"/>
        <v>0</v>
      </c>
      <c r="BD84" s="279">
        <f t="shared" si="144"/>
        <v>0</v>
      </c>
      <c r="BE84" s="279">
        <f t="shared" si="144"/>
        <v>0</v>
      </c>
      <c r="BF84" s="279">
        <f t="shared" si="144"/>
        <v>0</v>
      </c>
      <c r="BG84" s="282">
        <f t="shared" si="144"/>
        <v>0</v>
      </c>
      <c r="BH84" s="281">
        <f t="shared" si="144"/>
        <v>0</v>
      </c>
      <c r="BI84" s="279">
        <f t="shared" si="144"/>
        <v>0</v>
      </c>
      <c r="BJ84" s="279">
        <f t="shared" si="144"/>
        <v>0</v>
      </c>
      <c r="BK84" s="279">
        <f t="shared" si="144"/>
        <v>0</v>
      </c>
      <c r="BL84" s="279">
        <f t="shared" si="144"/>
        <v>0</v>
      </c>
      <c r="BM84" s="286">
        <f t="shared" si="144"/>
        <v>0</v>
      </c>
      <c r="BN84" s="281">
        <f t="shared" ref="BN84:BY84" si="145">SUM(BN85:BN88)</f>
        <v>108</v>
      </c>
      <c r="BO84" s="279">
        <f t="shared" si="145"/>
        <v>0</v>
      </c>
      <c r="BP84" s="279">
        <f t="shared" si="145"/>
        <v>108</v>
      </c>
      <c r="BQ84" s="279">
        <f t="shared" si="145"/>
        <v>0</v>
      </c>
      <c r="BR84" s="279">
        <f t="shared" si="145"/>
        <v>0</v>
      </c>
      <c r="BS84" s="282">
        <f t="shared" si="145"/>
        <v>0</v>
      </c>
      <c r="BT84" s="281">
        <f t="shared" si="145"/>
        <v>404</v>
      </c>
      <c r="BU84" s="279">
        <f t="shared" si="145"/>
        <v>36</v>
      </c>
      <c r="BV84" s="279">
        <f t="shared" si="145"/>
        <v>178</v>
      </c>
      <c r="BW84" s="279">
        <f t="shared" si="145"/>
        <v>4</v>
      </c>
      <c r="BX84" s="279">
        <f t="shared" si="145"/>
        <v>216</v>
      </c>
      <c r="BY84" s="286">
        <f t="shared" si="145"/>
        <v>6</v>
      </c>
    </row>
    <row r="85" spans="1:77" x14ac:dyDescent="0.2">
      <c r="A85" s="287"/>
      <c r="B85" s="473" t="s">
        <v>54</v>
      </c>
      <c r="C85" s="474"/>
      <c r="D85" s="474"/>
      <c r="E85" s="474"/>
      <c r="F85" s="474"/>
      <c r="G85" s="474"/>
      <c r="H85" s="474"/>
      <c r="I85" s="474"/>
      <c r="J85" s="475"/>
      <c r="K85" s="321"/>
      <c r="L85" s="318"/>
      <c r="M85" s="318"/>
      <c r="N85" s="318"/>
      <c r="O85" s="318"/>
      <c r="P85" s="318"/>
      <c r="Q85" s="318"/>
      <c r="R85" s="318" t="s">
        <v>144</v>
      </c>
      <c r="S85" s="165"/>
      <c r="T85" s="170"/>
      <c r="U85" s="166"/>
      <c r="V85" s="166">
        <f>AE85+AK85+AQ85+AW85+BC85+BI85+BO85+BU85</f>
        <v>18</v>
      </c>
      <c r="W85" s="166"/>
      <c r="X85" s="179"/>
      <c r="Y85" s="179"/>
      <c r="Z85" s="180"/>
      <c r="AA85" s="180"/>
      <c r="AB85" s="180"/>
      <c r="AC85" s="180"/>
      <c r="AD85" s="167">
        <f>SUM(AD86:AD88)</f>
        <v>0</v>
      </c>
      <c r="AE85" s="180"/>
      <c r="AF85" s="180"/>
      <c r="AG85" s="180"/>
      <c r="AH85" s="180"/>
      <c r="AI85" s="181"/>
      <c r="AJ85" s="182"/>
      <c r="AK85" s="180"/>
      <c r="AL85" s="180"/>
      <c r="AM85" s="180"/>
      <c r="AN85" s="180"/>
      <c r="AO85" s="180"/>
      <c r="AP85" s="183"/>
      <c r="AQ85" s="180"/>
      <c r="AR85" s="180"/>
      <c r="AS85" s="180"/>
      <c r="AT85" s="180"/>
      <c r="AU85" s="181"/>
      <c r="AV85" s="183"/>
      <c r="AW85" s="180"/>
      <c r="AX85" s="180"/>
      <c r="AY85" s="180"/>
      <c r="AZ85" s="180"/>
      <c r="BA85" s="181"/>
      <c r="BB85" s="183"/>
      <c r="BC85" s="180"/>
      <c r="BD85" s="180"/>
      <c r="BE85" s="180"/>
      <c r="BF85" s="180"/>
      <c r="BG85" s="181"/>
      <c r="BH85" s="183"/>
      <c r="BI85" s="173"/>
      <c r="BJ85" s="180"/>
      <c r="BK85" s="180"/>
      <c r="BL85" s="180"/>
      <c r="BM85" s="181"/>
      <c r="BN85" s="183"/>
      <c r="BO85" s="180"/>
      <c r="BP85" s="180"/>
      <c r="BQ85" s="180"/>
      <c r="BR85" s="180"/>
      <c r="BS85" s="181"/>
      <c r="BT85" s="183"/>
      <c r="BU85" s="173">
        <v>18</v>
      </c>
      <c r="BV85" s="180"/>
      <c r="BW85" s="180"/>
      <c r="BX85" s="180"/>
      <c r="BY85" s="181"/>
    </row>
    <row r="86" spans="1:77" ht="25.5" customHeight="1" x14ac:dyDescent="0.2">
      <c r="A86" s="107" t="s">
        <v>45</v>
      </c>
      <c r="B86" s="476" t="s">
        <v>246</v>
      </c>
      <c r="C86" s="477"/>
      <c r="D86" s="477"/>
      <c r="E86" s="477"/>
      <c r="F86" s="477"/>
      <c r="G86" s="477"/>
      <c r="H86" s="477"/>
      <c r="I86" s="477"/>
      <c r="J86" s="478"/>
      <c r="K86" s="312"/>
      <c r="L86" s="315"/>
      <c r="M86" s="315"/>
      <c r="N86" s="315"/>
      <c r="O86" s="315"/>
      <c r="P86" s="315"/>
      <c r="Q86" s="315"/>
      <c r="R86" s="315" t="s">
        <v>144</v>
      </c>
      <c r="S86" s="108"/>
      <c r="T86" s="176"/>
      <c r="U86" s="98">
        <f t="shared" ref="U86" si="146">W86+X86</f>
        <v>296</v>
      </c>
      <c r="V86" s="99">
        <f>AE86+AK86+AQ86+AW86+BC86+BI86+BO86+BU86</f>
        <v>18</v>
      </c>
      <c r="W86" s="109">
        <f t="shared" ref="W86" si="147">AI86+AO86+AU86+BA86+BG86+BM86+BS86+BY86</f>
        <v>6</v>
      </c>
      <c r="X86" s="110">
        <f t="shared" ref="X86" si="148">AF86+AG86+AL86+AM86+AR86+AS86+AX86+AY86+BD86+BE86+BJ86+BK86+BP86+BQ86+BV86+BW86</f>
        <v>290</v>
      </c>
      <c r="Y86" s="111">
        <f>X86-Z86-AA86</f>
        <v>110</v>
      </c>
      <c r="Z86" s="111">
        <v>180</v>
      </c>
      <c r="AA86" s="111"/>
      <c r="AB86" s="111">
        <f>AH86+AN86+AT86+AZ86+BF86+BL86</f>
        <v>0</v>
      </c>
      <c r="AC86" s="112"/>
      <c r="AD86" s="145">
        <f t="shared" si="38"/>
        <v>0</v>
      </c>
      <c r="AE86" s="113"/>
      <c r="AF86" s="110"/>
      <c r="AG86" s="110"/>
      <c r="AH86" s="110"/>
      <c r="AI86" s="114"/>
      <c r="AJ86" s="146">
        <f t="shared" si="39"/>
        <v>0</v>
      </c>
      <c r="AK86" s="113"/>
      <c r="AL86" s="110"/>
      <c r="AM86" s="110"/>
      <c r="AN86" s="110"/>
      <c r="AO86" s="111"/>
      <c r="AP86" s="145">
        <f t="shared" si="40"/>
        <v>0</v>
      </c>
      <c r="AQ86" s="113"/>
      <c r="AR86" s="110"/>
      <c r="AS86" s="110"/>
      <c r="AT86" s="110"/>
      <c r="AU86" s="114"/>
      <c r="AV86" s="145">
        <f t="shared" si="41"/>
        <v>0</v>
      </c>
      <c r="AW86" s="113"/>
      <c r="AX86" s="110"/>
      <c r="AY86" s="110"/>
      <c r="AZ86" s="110"/>
      <c r="BA86" s="114"/>
      <c r="BB86" s="145">
        <f t="shared" si="42"/>
        <v>0</v>
      </c>
      <c r="BC86" s="113"/>
      <c r="BD86" s="110"/>
      <c r="BE86" s="110"/>
      <c r="BF86" s="110"/>
      <c r="BG86" s="114"/>
      <c r="BH86" s="145">
        <f>BJ86+BK86+BL86+BM86</f>
        <v>0</v>
      </c>
      <c r="BI86" s="113"/>
      <c r="BJ86" s="110"/>
      <c r="BK86" s="110"/>
      <c r="BL86" s="110"/>
      <c r="BM86" s="114"/>
      <c r="BN86" s="145">
        <f t="shared" ref="BN86:BN88" si="149">BP86+BQ86+BR86+BS86</f>
        <v>108</v>
      </c>
      <c r="BO86" s="113"/>
      <c r="BP86" s="110">
        <v>108</v>
      </c>
      <c r="BQ86" s="110"/>
      <c r="BR86" s="110"/>
      <c r="BS86" s="114"/>
      <c r="BT86" s="145">
        <f>BV86+BW86+BX86+BY86</f>
        <v>188</v>
      </c>
      <c r="BU86" s="113">
        <v>18</v>
      </c>
      <c r="BV86" s="110">
        <v>178</v>
      </c>
      <c r="BW86" s="110">
        <v>4</v>
      </c>
      <c r="BX86" s="110"/>
      <c r="BY86" s="114">
        <v>6</v>
      </c>
    </row>
    <row r="87" spans="1:77" x14ac:dyDescent="0.2">
      <c r="A87" s="107" t="s">
        <v>46</v>
      </c>
      <c r="B87" s="417" t="s">
        <v>38</v>
      </c>
      <c r="C87" s="417"/>
      <c r="D87" s="417"/>
      <c r="E87" s="417"/>
      <c r="F87" s="417"/>
      <c r="G87" s="417"/>
      <c r="H87" s="417"/>
      <c r="I87" s="417"/>
      <c r="J87" s="417"/>
      <c r="K87" s="312"/>
      <c r="L87" s="315"/>
      <c r="M87" s="315"/>
      <c r="N87" s="315"/>
      <c r="O87" s="315"/>
      <c r="P87" s="315"/>
      <c r="Q87" s="315"/>
      <c r="R87" s="315" t="s">
        <v>145</v>
      </c>
      <c r="S87" s="108"/>
      <c r="T87" s="154"/>
      <c r="U87" s="98">
        <f>AB87</f>
        <v>72</v>
      </c>
      <c r="V87" s="99"/>
      <c r="W87" s="109"/>
      <c r="X87" s="110">
        <f t="shared" si="93"/>
        <v>0</v>
      </c>
      <c r="Y87" s="111"/>
      <c r="Z87" s="111"/>
      <c r="AA87" s="111"/>
      <c r="AB87" s="111">
        <f>AH87+AN87+AT87+AZ87+BF87+BL87+BR87+BX87</f>
        <v>72</v>
      </c>
      <c r="AC87" s="112"/>
      <c r="AD87" s="145">
        <f t="shared" si="38"/>
        <v>0</v>
      </c>
      <c r="AE87" s="113"/>
      <c r="AF87" s="110"/>
      <c r="AG87" s="110"/>
      <c r="AH87" s="110"/>
      <c r="AI87" s="114"/>
      <c r="AJ87" s="146">
        <f t="shared" si="39"/>
        <v>0</v>
      </c>
      <c r="AK87" s="113"/>
      <c r="AL87" s="110"/>
      <c r="AM87" s="110"/>
      <c r="AN87" s="110"/>
      <c r="AO87" s="111"/>
      <c r="AP87" s="145">
        <f t="shared" si="40"/>
        <v>0</v>
      </c>
      <c r="AQ87" s="113"/>
      <c r="AR87" s="110"/>
      <c r="AS87" s="110"/>
      <c r="AT87" s="110"/>
      <c r="AU87" s="114"/>
      <c r="AV87" s="145">
        <f t="shared" si="41"/>
        <v>0</v>
      </c>
      <c r="AW87" s="113"/>
      <c r="AX87" s="110"/>
      <c r="AY87" s="110"/>
      <c r="AZ87" s="110"/>
      <c r="BA87" s="114"/>
      <c r="BB87" s="145">
        <f t="shared" si="42"/>
        <v>0</v>
      </c>
      <c r="BC87" s="113"/>
      <c r="BD87" s="110"/>
      <c r="BE87" s="110"/>
      <c r="BF87" s="110"/>
      <c r="BG87" s="114"/>
      <c r="BH87" s="145">
        <f>BJ87+BK87+BL87+BM87</f>
        <v>0</v>
      </c>
      <c r="BI87" s="113"/>
      <c r="BJ87" s="110"/>
      <c r="BK87" s="110"/>
      <c r="BL87" s="110"/>
      <c r="BM87" s="114"/>
      <c r="BN87" s="145">
        <f t="shared" si="149"/>
        <v>0</v>
      </c>
      <c r="BO87" s="113"/>
      <c r="BP87" s="110"/>
      <c r="BQ87" s="110"/>
      <c r="BR87" s="110"/>
      <c r="BS87" s="114"/>
      <c r="BT87" s="145">
        <f>BV87+BW87+BX87+BY87</f>
        <v>72</v>
      </c>
      <c r="BU87" s="113"/>
      <c r="BV87" s="110"/>
      <c r="BW87" s="110"/>
      <c r="BX87" s="110">
        <v>72</v>
      </c>
      <c r="BY87" s="114"/>
    </row>
    <row r="88" spans="1:77" ht="13.5" thickBot="1" x14ac:dyDescent="0.25">
      <c r="A88" s="177" t="s">
        <v>47</v>
      </c>
      <c r="B88" s="501" t="s">
        <v>5</v>
      </c>
      <c r="C88" s="501"/>
      <c r="D88" s="501"/>
      <c r="E88" s="501"/>
      <c r="F88" s="501"/>
      <c r="G88" s="501"/>
      <c r="H88" s="501"/>
      <c r="I88" s="501"/>
      <c r="J88" s="501"/>
      <c r="K88" s="319"/>
      <c r="L88" s="320"/>
      <c r="M88" s="320"/>
      <c r="N88" s="320"/>
      <c r="O88" s="320"/>
      <c r="P88" s="320"/>
      <c r="Q88" s="320"/>
      <c r="R88" s="320" t="s">
        <v>145</v>
      </c>
      <c r="S88" s="178"/>
      <c r="T88" s="44"/>
      <c r="U88" s="227">
        <f>AB88</f>
        <v>144</v>
      </c>
      <c r="V88" s="184"/>
      <c r="W88" s="185"/>
      <c r="X88" s="186">
        <f t="shared" si="93"/>
        <v>0</v>
      </c>
      <c r="Y88" s="187"/>
      <c r="Z88" s="187"/>
      <c r="AA88" s="187"/>
      <c r="AB88" s="111">
        <f>AH88+AN88+AT88+AZ88+BF88+BL88+BR88+BX88</f>
        <v>144</v>
      </c>
      <c r="AC88" s="188"/>
      <c r="AD88" s="189">
        <f t="shared" si="38"/>
        <v>0</v>
      </c>
      <c r="AE88" s="190"/>
      <c r="AF88" s="186"/>
      <c r="AG88" s="186"/>
      <c r="AH88" s="186"/>
      <c r="AI88" s="191"/>
      <c r="AJ88" s="192">
        <f t="shared" si="39"/>
        <v>0</v>
      </c>
      <c r="AK88" s="190"/>
      <c r="AL88" s="186"/>
      <c r="AM88" s="186"/>
      <c r="AN88" s="186"/>
      <c r="AO88" s="187"/>
      <c r="AP88" s="189">
        <f t="shared" si="40"/>
        <v>0</v>
      </c>
      <c r="AQ88" s="190"/>
      <c r="AR88" s="186"/>
      <c r="AS88" s="186"/>
      <c r="AT88" s="186"/>
      <c r="AU88" s="191"/>
      <c r="AV88" s="189">
        <f t="shared" si="41"/>
        <v>0</v>
      </c>
      <c r="AW88" s="190"/>
      <c r="AX88" s="186"/>
      <c r="AY88" s="186"/>
      <c r="AZ88" s="186"/>
      <c r="BA88" s="191"/>
      <c r="BB88" s="189">
        <f t="shared" si="42"/>
        <v>0</v>
      </c>
      <c r="BC88" s="190"/>
      <c r="BD88" s="186"/>
      <c r="BE88" s="186"/>
      <c r="BF88" s="186"/>
      <c r="BG88" s="191"/>
      <c r="BH88" s="189">
        <f>BJ88+BK88+BL88+BM88</f>
        <v>0</v>
      </c>
      <c r="BI88" s="190"/>
      <c r="BJ88" s="186"/>
      <c r="BK88" s="186"/>
      <c r="BL88" s="186"/>
      <c r="BM88" s="191"/>
      <c r="BN88" s="189">
        <f t="shared" si="149"/>
        <v>0</v>
      </c>
      <c r="BO88" s="190"/>
      <c r="BP88" s="186"/>
      <c r="BQ88" s="186"/>
      <c r="BR88" s="186"/>
      <c r="BS88" s="191"/>
      <c r="BT88" s="189">
        <f>BV88+BW88+BX88+BY88</f>
        <v>144</v>
      </c>
      <c r="BU88" s="190"/>
      <c r="BV88" s="186"/>
      <c r="BW88" s="186"/>
      <c r="BX88" s="186">
        <v>144</v>
      </c>
      <c r="BY88" s="191"/>
    </row>
    <row r="89" spans="1:77" s="12" customFormat="1" ht="27.75" customHeight="1" x14ac:dyDescent="0.2">
      <c r="A89" s="276" t="s">
        <v>247</v>
      </c>
      <c r="B89" s="470" t="s">
        <v>149</v>
      </c>
      <c r="C89" s="471"/>
      <c r="D89" s="471"/>
      <c r="E89" s="471"/>
      <c r="F89" s="471"/>
      <c r="G89" s="471"/>
      <c r="H89" s="471"/>
      <c r="I89" s="471"/>
      <c r="J89" s="472"/>
      <c r="K89" s="502" t="s">
        <v>180</v>
      </c>
      <c r="L89" s="503"/>
      <c r="M89" s="503"/>
      <c r="N89" s="503"/>
      <c r="O89" s="503"/>
      <c r="P89" s="503"/>
      <c r="Q89" s="503"/>
      <c r="R89" s="504"/>
      <c r="S89" s="277"/>
      <c r="T89" s="278"/>
      <c r="U89" s="279">
        <f>SUM(U91:U93)</f>
        <v>374</v>
      </c>
      <c r="V89" s="279">
        <f t="shared" ref="V89:AF89" si="150">SUM(V90:V93)</f>
        <v>12</v>
      </c>
      <c r="W89" s="279">
        <f t="shared" si="150"/>
        <v>6</v>
      </c>
      <c r="X89" s="279">
        <f t="shared" si="150"/>
        <v>188</v>
      </c>
      <c r="Y89" s="279">
        <f t="shared" si="150"/>
        <v>98</v>
      </c>
      <c r="Z89" s="279">
        <f t="shared" si="150"/>
        <v>90</v>
      </c>
      <c r="AA89" s="279">
        <f t="shared" si="150"/>
        <v>0</v>
      </c>
      <c r="AB89" s="279">
        <f t="shared" si="150"/>
        <v>180</v>
      </c>
      <c r="AC89" s="280">
        <f t="shared" si="150"/>
        <v>0</v>
      </c>
      <c r="AD89" s="288">
        <f t="shared" si="150"/>
        <v>0</v>
      </c>
      <c r="AE89" s="284">
        <f t="shared" si="150"/>
        <v>0</v>
      </c>
      <c r="AF89" s="284">
        <f t="shared" si="150"/>
        <v>0</v>
      </c>
      <c r="AG89" s="284"/>
      <c r="AH89" s="284">
        <f>SUM(AH90:AH93)</f>
        <v>0</v>
      </c>
      <c r="AI89" s="286">
        <f>SUM(AI90:AI93)</f>
        <v>0</v>
      </c>
      <c r="AJ89" s="289">
        <f>SUM(AJ90:AJ93)</f>
        <v>0</v>
      </c>
      <c r="AK89" s="284">
        <f>SUM(AK90:AK93)</f>
        <v>0</v>
      </c>
      <c r="AL89" s="284">
        <f>SUM(AL90:AL93)</f>
        <v>0</v>
      </c>
      <c r="AM89" s="284"/>
      <c r="AN89" s="284">
        <f t="shared" ref="AN89:BE89" si="151">SUM(AN90:AN93)</f>
        <v>0</v>
      </c>
      <c r="AO89" s="285">
        <f t="shared" si="151"/>
        <v>0</v>
      </c>
      <c r="AP89" s="288">
        <f t="shared" si="151"/>
        <v>86</v>
      </c>
      <c r="AQ89" s="284">
        <f t="shared" si="151"/>
        <v>0</v>
      </c>
      <c r="AR89" s="284">
        <f t="shared" si="151"/>
        <v>84</v>
      </c>
      <c r="AS89" s="284">
        <f t="shared" si="151"/>
        <v>0</v>
      </c>
      <c r="AT89" s="284">
        <f t="shared" si="151"/>
        <v>0</v>
      </c>
      <c r="AU89" s="286">
        <f t="shared" si="151"/>
        <v>2</v>
      </c>
      <c r="AV89" s="288">
        <f t="shared" si="151"/>
        <v>288</v>
      </c>
      <c r="AW89" s="284">
        <f t="shared" si="151"/>
        <v>12</v>
      </c>
      <c r="AX89" s="284">
        <f t="shared" si="151"/>
        <v>102</v>
      </c>
      <c r="AY89" s="284">
        <f t="shared" si="151"/>
        <v>2</v>
      </c>
      <c r="AZ89" s="284">
        <f t="shared" si="151"/>
        <v>180</v>
      </c>
      <c r="BA89" s="286">
        <f t="shared" si="151"/>
        <v>4</v>
      </c>
      <c r="BB89" s="288">
        <f t="shared" si="151"/>
        <v>0</v>
      </c>
      <c r="BC89" s="284">
        <f t="shared" si="151"/>
        <v>0</v>
      </c>
      <c r="BD89" s="284">
        <f t="shared" si="151"/>
        <v>0</v>
      </c>
      <c r="BE89" s="284">
        <f t="shared" si="151"/>
        <v>0</v>
      </c>
      <c r="BF89" s="284">
        <f t="shared" ref="BF89:BL89" si="152">SUM(BF90:BF93)</f>
        <v>0</v>
      </c>
      <c r="BG89" s="286">
        <f t="shared" si="152"/>
        <v>0</v>
      </c>
      <c r="BH89" s="288">
        <f t="shared" si="152"/>
        <v>0</v>
      </c>
      <c r="BI89" s="284">
        <f t="shared" si="152"/>
        <v>0</v>
      </c>
      <c r="BJ89" s="284">
        <f t="shared" si="152"/>
        <v>0</v>
      </c>
      <c r="BK89" s="284">
        <f t="shared" si="152"/>
        <v>0</v>
      </c>
      <c r="BL89" s="284">
        <f t="shared" si="152"/>
        <v>0</v>
      </c>
      <c r="BM89" s="286">
        <f t="shared" ref="BM89" si="153">SUM(BM90:BM93)</f>
        <v>0</v>
      </c>
      <c r="BN89" s="288">
        <f>SUM(BN90:BN93)</f>
        <v>0</v>
      </c>
      <c r="BO89" s="284">
        <f>SUM(BO90:BO93)</f>
        <v>0</v>
      </c>
      <c r="BP89" s="284">
        <f>SUM(BP90:BP93)</f>
        <v>0</v>
      </c>
      <c r="BQ89" s="284"/>
      <c r="BR89" s="284">
        <f>SUM(BR90:BR93)</f>
        <v>0</v>
      </c>
      <c r="BS89" s="286">
        <f>SUM(BS90:BS93)</f>
        <v>0</v>
      </c>
      <c r="BT89" s="288">
        <f>SUM(BT90:BT93)</f>
        <v>0</v>
      </c>
      <c r="BU89" s="284">
        <f>SUM(BU90:BU93)</f>
        <v>0</v>
      </c>
      <c r="BV89" s="284">
        <f>SUM(BV90:BV93)</f>
        <v>0</v>
      </c>
      <c r="BW89" s="284">
        <f t="shared" ref="BW89:BX89" si="154">SUM(BW90:BW93)</f>
        <v>0</v>
      </c>
      <c r="BX89" s="284">
        <f t="shared" si="154"/>
        <v>0</v>
      </c>
      <c r="BY89" s="286">
        <f t="shared" ref="BY89" si="155">SUM(BY90:BY93)</f>
        <v>0</v>
      </c>
    </row>
    <row r="90" spans="1:77" x14ac:dyDescent="0.2">
      <c r="A90" s="287"/>
      <c r="B90" s="473" t="s">
        <v>54</v>
      </c>
      <c r="C90" s="474"/>
      <c r="D90" s="474"/>
      <c r="E90" s="474"/>
      <c r="F90" s="474"/>
      <c r="G90" s="474"/>
      <c r="H90" s="474"/>
      <c r="I90" s="474"/>
      <c r="J90" s="475"/>
      <c r="K90" s="324"/>
      <c r="L90" s="325"/>
      <c r="M90" s="325"/>
      <c r="N90" s="325" t="s">
        <v>144</v>
      </c>
      <c r="O90" s="325"/>
      <c r="P90" s="325"/>
      <c r="Q90" s="325"/>
      <c r="R90" s="325"/>
      <c r="S90" s="165"/>
      <c r="T90" s="170"/>
      <c r="U90" s="166"/>
      <c r="V90" s="166">
        <f>AE90+AK90+AQ90+AW90+BC90+BI90+BO90+BU90</f>
        <v>12</v>
      </c>
      <c r="W90" s="179"/>
      <c r="X90" s="193"/>
      <c r="Y90" s="180"/>
      <c r="Z90" s="180"/>
      <c r="AA90" s="180"/>
      <c r="AB90" s="180"/>
      <c r="AC90" s="194"/>
      <c r="AD90" s="183"/>
      <c r="AE90" s="173"/>
      <c r="AF90" s="193"/>
      <c r="AG90" s="193"/>
      <c r="AH90" s="193"/>
      <c r="AI90" s="181"/>
      <c r="AJ90" s="195"/>
      <c r="AK90" s="173"/>
      <c r="AL90" s="193"/>
      <c r="AM90" s="193"/>
      <c r="AN90" s="193"/>
      <c r="AO90" s="180"/>
      <c r="AP90" s="196"/>
      <c r="AQ90" s="173"/>
      <c r="AR90" s="193"/>
      <c r="AS90" s="193"/>
      <c r="AT90" s="193"/>
      <c r="AU90" s="181"/>
      <c r="AV90" s="196"/>
      <c r="AW90" s="173">
        <v>12</v>
      </c>
      <c r="AX90" s="193"/>
      <c r="AY90" s="193"/>
      <c r="AZ90" s="193"/>
      <c r="BA90" s="181"/>
      <c r="BB90" s="196"/>
      <c r="BC90" s="173"/>
      <c r="BD90" s="193"/>
      <c r="BE90" s="193"/>
      <c r="BF90" s="193"/>
      <c r="BG90" s="181"/>
      <c r="BH90" s="196"/>
      <c r="BI90" s="168"/>
      <c r="BJ90" s="193"/>
      <c r="BK90" s="193"/>
      <c r="BL90" s="193"/>
      <c r="BM90" s="181"/>
      <c r="BN90" s="196"/>
      <c r="BO90" s="173"/>
      <c r="BP90" s="193"/>
      <c r="BQ90" s="193"/>
      <c r="BR90" s="193"/>
      <c r="BS90" s="181"/>
      <c r="BT90" s="196"/>
      <c r="BU90" s="168"/>
      <c r="BV90" s="193"/>
      <c r="BW90" s="193"/>
      <c r="BX90" s="193"/>
      <c r="BY90" s="181"/>
    </row>
    <row r="91" spans="1:77" ht="26.25" customHeight="1" x14ac:dyDescent="0.2">
      <c r="A91" s="107" t="s">
        <v>52</v>
      </c>
      <c r="B91" s="476" t="s">
        <v>248</v>
      </c>
      <c r="C91" s="477"/>
      <c r="D91" s="477"/>
      <c r="E91" s="477"/>
      <c r="F91" s="477"/>
      <c r="G91" s="477"/>
      <c r="H91" s="477"/>
      <c r="I91" s="477"/>
      <c r="J91" s="478"/>
      <c r="K91" s="312"/>
      <c r="L91" s="315"/>
      <c r="M91" s="315" t="s">
        <v>145</v>
      </c>
      <c r="N91" s="315" t="s">
        <v>145</v>
      </c>
      <c r="O91" s="315"/>
      <c r="P91" s="315"/>
      <c r="Q91" s="315"/>
      <c r="R91" s="315"/>
      <c r="S91" s="108"/>
      <c r="T91" s="176"/>
      <c r="U91" s="98">
        <f t="shared" ref="U91" si="156">W91+X91</f>
        <v>194</v>
      </c>
      <c r="V91" s="99">
        <f>AE91+AK91+AQ91+AW91+BC91+BI91</f>
        <v>0</v>
      </c>
      <c r="W91" s="109">
        <f t="shared" ref="W91" si="157">AI91+AO91+AU91+BA91+BG91+BM91+BS91+BY91</f>
        <v>6</v>
      </c>
      <c r="X91" s="110">
        <f t="shared" ref="X91" si="158">AF91+AG91+AL91+AM91+AR91+AS91+AX91+AY91+BD91+BE91+BJ91+BK91+BP91+BQ91+BV91+BW91</f>
        <v>188</v>
      </c>
      <c r="Y91" s="111">
        <f>X91-Z91-AA91</f>
        <v>98</v>
      </c>
      <c r="Z91" s="111">
        <v>90</v>
      </c>
      <c r="AA91" s="111"/>
      <c r="AB91" s="111">
        <f>AH91+AN91+AT91+AZ91+BF91+BL91</f>
        <v>0</v>
      </c>
      <c r="AC91" s="112"/>
      <c r="AD91" s="62">
        <f t="shared" ref="AD91:AD93" si="159">AF91+AH91+AI91</f>
        <v>0</v>
      </c>
      <c r="AE91" s="113"/>
      <c r="AF91" s="110"/>
      <c r="AG91" s="110"/>
      <c r="AH91" s="110"/>
      <c r="AI91" s="114"/>
      <c r="AJ91" s="63">
        <f t="shared" ref="AJ91:AJ93" si="160">AL91+AN91+AO91</f>
        <v>0</v>
      </c>
      <c r="AK91" s="113"/>
      <c r="AL91" s="110"/>
      <c r="AM91" s="110"/>
      <c r="AN91" s="110"/>
      <c r="AO91" s="111"/>
      <c r="AP91" s="62">
        <f t="shared" ref="AP91:AP93" si="161">AR91+AT91+AU91</f>
        <v>86</v>
      </c>
      <c r="AQ91" s="113"/>
      <c r="AR91" s="110">
        <v>84</v>
      </c>
      <c r="AS91" s="110"/>
      <c r="AT91" s="110"/>
      <c r="AU91" s="114">
        <v>2</v>
      </c>
      <c r="AV91" s="62">
        <f>AX91+AY91+AZ91+BA91</f>
        <v>108</v>
      </c>
      <c r="AW91" s="113"/>
      <c r="AX91" s="110">
        <v>102</v>
      </c>
      <c r="AY91" s="110">
        <v>2</v>
      </c>
      <c r="AZ91" s="110"/>
      <c r="BA91" s="114">
        <v>4</v>
      </c>
      <c r="BB91" s="62">
        <f t="shared" ref="BB91:BB93" si="162">BD91+BF91+BG91</f>
        <v>0</v>
      </c>
      <c r="BC91" s="113"/>
      <c r="BD91" s="110"/>
      <c r="BE91" s="110"/>
      <c r="BF91" s="110"/>
      <c r="BG91" s="114"/>
      <c r="BH91" s="62">
        <f>BJ91+BL91+BM91</f>
        <v>0</v>
      </c>
      <c r="BI91" s="113"/>
      <c r="BJ91" s="110"/>
      <c r="BK91" s="110"/>
      <c r="BL91" s="110"/>
      <c r="BM91" s="114"/>
      <c r="BN91" s="62">
        <f t="shared" ref="BN91:BN93" si="163">BP91+BR91+BS91</f>
        <v>0</v>
      </c>
      <c r="BO91" s="113"/>
      <c r="BP91" s="110"/>
      <c r="BQ91" s="110"/>
      <c r="BR91" s="110"/>
      <c r="BS91" s="114"/>
      <c r="BT91" s="62">
        <f>BV91+BX91+BY91</f>
        <v>0</v>
      </c>
      <c r="BU91" s="113"/>
      <c r="BV91" s="110"/>
      <c r="BW91" s="110"/>
      <c r="BX91" s="110"/>
      <c r="BY91" s="114"/>
    </row>
    <row r="92" spans="1:77" x14ac:dyDescent="0.2">
      <c r="A92" s="107" t="s">
        <v>178</v>
      </c>
      <c r="B92" s="417" t="s">
        <v>38</v>
      </c>
      <c r="C92" s="417"/>
      <c r="D92" s="417"/>
      <c r="E92" s="417"/>
      <c r="F92" s="417"/>
      <c r="G92" s="417"/>
      <c r="H92" s="417"/>
      <c r="I92" s="417"/>
      <c r="J92" s="417"/>
      <c r="K92" s="312"/>
      <c r="L92" s="315"/>
      <c r="M92" s="315"/>
      <c r="N92" s="315" t="s">
        <v>145</v>
      </c>
      <c r="O92" s="315"/>
      <c r="P92" s="315"/>
      <c r="Q92" s="315"/>
      <c r="R92" s="315"/>
      <c r="S92" s="108"/>
      <c r="T92" s="154"/>
      <c r="U92" s="98">
        <f>AB92</f>
        <v>72</v>
      </c>
      <c r="V92" s="99"/>
      <c r="W92" s="109"/>
      <c r="X92" s="110"/>
      <c r="Y92" s="111"/>
      <c r="Z92" s="111"/>
      <c r="AA92" s="111"/>
      <c r="AB92" s="111">
        <f>AH92+AN92+AT92+AZ92+BF92+BL92+BR92+BX92</f>
        <v>72</v>
      </c>
      <c r="AC92" s="112"/>
      <c r="AD92" s="62">
        <f t="shared" si="159"/>
        <v>0</v>
      </c>
      <c r="AE92" s="113"/>
      <c r="AF92" s="110"/>
      <c r="AG92" s="110"/>
      <c r="AH92" s="110"/>
      <c r="AI92" s="114"/>
      <c r="AJ92" s="63">
        <f t="shared" si="160"/>
        <v>0</v>
      </c>
      <c r="AK92" s="113"/>
      <c r="AL92" s="110"/>
      <c r="AM92" s="110"/>
      <c r="AN92" s="110"/>
      <c r="AO92" s="111"/>
      <c r="AP92" s="62">
        <f t="shared" si="161"/>
        <v>0</v>
      </c>
      <c r="AQ92" s="113"/>
      <c r="AR92" s="110"/>
      <c r="AS92" s="110"/>
      <c r="AT92" s="110"/>
      <c r="AU92" s="114"/>
      <c r="AV92" s="62">
        <f t="shared" ref="AV92:AV93" si="164">AX92+AZ92+BA92</f>
        <v>72</v>
      </c>
      <c r="AW92" s="113"/>
      <c r="AX92" s="110"/>
      <c r="AY92" s="110"/>
      <c r="AZ92" s="110">
        <v>72</v>
      </c>
      <c r="BA92" s="114"/>
      <c r="BB92" s="62">
        <f t="shared" si="162"/>
        <v>0</v>
      </c>
      <c r="BC92" s="113"/>
      <c r="BD92" s="110"/>
      <c r="BE92" s="110"/>
      <c r="BF92" s="110"/>
      <c r="BG92" s="114"/>
      <c r="BH92" s="62">
        <f>BJ92+BL92+BM92</f>
        <v>0</v>
      </c>
      <c r="BI92" s="113"/>
      <c r="BJ92" s="110"/>
      <c r="BK92" s="110"/>
      <c r="BL92" s="110"/>
      <c r="BM92" s="114"/>
      <c r="BN92" s="62">
        <f t="shared" si="163"/>
        <v>0</v>
      </c>
      <c r="BO92" s="113"/>
      <c r="BP92" s="110"/>
      <c r="BQ92" s="110"/>
      <c r="BR92" s="110"/>
      <c r="BS92" s="114"/>
      <c r="BT92" s="62">
        <f>BV92+BX92+BY92</f>
        <v>0</v>
      </c>
      <c r="BU92" s="113"/>
      <c r="BV92" s="110"/>
      <c r="BW92" s="110"/>
      <c r="BX92" s="110"/>
      <c r="BY92" s="114"/>
    </row>
    <row r="93" spans="1:77" ht="13.5" thickBot="1" x14ac:dyDescent="0.25">
      <c r="A93" s="177" t="s">
        <v>179</v>
      </c>
      <c r="B93" s="501" t="s">
        <v>5</v>
      </c>
      <c r="C93" s="501"/>
      <c r="D93" s="501"/>
      <c r="E93" s="501"/>
      <c r="F93" s="501"/>
      <c r="G93" s="501"/>
      <c r="H93" s="501"/>
      <c r="I93" s="501"/>
      <c r="J93" s="501"/>
      <c r="K93" s="319"/>
      <c r="L93" s="320"/>
      <c r="M93" s="320"/>
      <c r="N93" s="320" t="s">
        <v>145</v>
      </c>
      <c r="O93" s="320"/>
      <c r="P93" s="320"/>
      <c r="Q93" s="320"/>
      <c r="R93" s="320"/>
      <c r="S93" s="178"/>
      <c r="T93" s="44"/>
      <c r="U93" s="227">
        <f>AB93</f>
        <v>108</v>
      </c>
      <c r="V93" s="184"/>
      <c r="W93" s="185"/>
      <c r="X93" s="186"/>
      <c r="Y93" s="187"/>
      <c r="Z93" s="187"/>
      <c r="AA93" s="187"/>
      <c r="AB93" s="186">
        <f>AH93+AN93+AT93+AZ93+BF93+BL93+BR93+BX93</f>
        <v>108</v>
      </c>
      <c r="AC93" s="188"/>
      <c r="AD93" s="197">
        <f t="shared" si="159"/>
        <v>0</v>
      </c>
      <c r="AE93" s="190"/>
      <c r="AF93" s="186"/>
      <c r="AG93" s="186"/>
      <c r="AH93" s="186"/>
      <c r="AI93" s="191"/>
      <c r="AJ93" s="198">
        <f t="shared" si="160"/>
        <v>0</v>
      </c>
      <c r="AK93" s="190"/>
      <c r="AL93" s="186"/>
      <c r="AM93" s="186"/>
      <c r="AN93" s="186"/>
      <c r="AO93" s="187"/>
      <c r="AP93" s="197">
        <f t="shared" si="161"/>
        <v>0</v>
      </c>
      <c r="AQ93" s="190"/>
      <c r="AR93" s="186"/>
      <c r="AS93" s="186"/>
      <c r="AT93" s="186"/>
      <c r="AU93" s="191"/>
      <c r="AV93" s="197">
        <f t="shared" si="164"/>
        <v>108</v>
      </c>
      <c r="AW93" s="190"/>
      <c r="AX93" s="186"/>
      <c r="AY93" s="186"/>
      <c r="AZ93" s="186">
        <v>108</v>
      </c>
      <c r="BA93" s="191"/>
      <c r="BB93" s="197">
        <f t="shared" si="162"/>
        <v>0</v>
      </c>
      <c r="BC93" s="190"/>
      <c r="BD93" s="186"/>
      <c r="BE93" s="186"/>
      <c r="BF93" s="186"/>
      <c r="BG93" s="191"/>
      <c r="BH93" s="197">
        <f>BJ93+BL93+BM93</f>
        <v>0</v>
      </c>
      <c r="BI93" s="190"/>
      <c r="BJ93" s="186"/>
      <c r="BK93" s="186"/>
      <c r="BL93" s="186"/>
      <c r="BM93" s="191"/>
      <c r="BN93" s="197">
        <f t="shared" si="163"/>
        <v>0</v>
      </c>
      <c r="BO93" s="190"/>
      <c r="BP93" s="186"/>
      <c r="BQ93" s="186"/>
      <c r="BR93" s="186"/>
      <c r="BS93" s="191"/>
      <c r="BT93" s="197">
        <f>BV93+BX93+BY93</f>
        <v>0</v>
      </c>
      <c r="BU93" s="190"/>
      <c r="BV93" s="186"/>
      <c r="BW93" s="186"/>
      <c r="BX93" s="186"/>
      <c r="BY93" s="191"/>
    </row>
    <row r="94" spans="1:77" ht="13.5" thickBot="1" x14ac:dyDescent="0.25">
      <c r="A94" s="290" t="s">
        <v>132</v>
      </c>
      <c r="B94" s="548" t="s">
        <v>133</v>
      </c>
      <c r="C94" s="497"/>
      <c r="D94" s="497"/>
      <c r="E94" s="497"/>
      <c r="F94" s="497"/>
      <c r="G94" s="497"/>
      <c r="H94" s="497"/>
      <c r="I94" s="497"/>
      <c r="J94" s="549"/>
      <c r="K94" s="326"/>
      <c r="L94" s="327"/>
      <c r="M94" s="327"/>
      <c r="N94" s="327"/>
      <c r="O94" s="327"/>
      <c r="P94" s="327"/>
      <c r="Q94" s="327"/>
      <c r="R94" s="327" t="s">
        <v>145</v>
      </c>
      <c r="S94" s="199"/>
      <c r="T94" s="154"/>
      <c r="U94" s="200">
        <f>V94+W94+X94+AB94</f>
        <v>144</v>
      </c>
      <c r="V94" s="201"/>
      <c r="W94" s="202">
        <f t="shared" ref="W94" si="165">AD94</f>
        <v>0</v>
      </c>
      <c r="X94" s="64">
        <f>AF94+AL94+AR94+AX94+BD94+BJ94</f>
        <v>0</v>
      </c>
      <c r="Y94" s="66">
        <f>X94-Z94-AA94</f>
        <v>0</v>
      </c>
      <c r="Z94" s="66"/>
      <c r="AA94" s="66"/>
      <c r="AB94" s="186">
        <f>AH94+AN94+AT94+AZ94+BF94+BL94+BR94+BX94</f>
        <v>144</v>
      </c>
      <c r="AC94" s="67">
        <f>AE94+AK94+AQ94+AW94+BC94+BI94</f>
        <v>0</v>
      </c>
      <c r="AD94" s="62">
        <f>AF94+AH94+AI94</f>
        <v>0</v>
      </c>
      <c r="AE94" s="65"/>
      <c r="AF94" s="64"/>
      <c r="AG94" s="64"/>
      <c r="AH94" s="64"/>
      <c r="AI94" s="73"/>
      <c r="AJ94" s="63">
        <f t="shared" ref="AJ94" si="166">AL94+AN94+AO94</f>
        <v>0</v>
      </c>
      <c r="AK94" s="65"/>
      <c r="AL94" s="64"/>
      <c r="AM94" s="64"/>
      <c r="AN94" s="64"/>
      <c r="AO94" s="66"/>
      <c r="AP94" s="72">
        <f t="shared" ref="AP94" si="167">AR94+AT94+AU94</f>
        <v>0</v>
      </c>
      <c r="AQ94" s="65"/>
      <c r="AR94" s="64"/>
      <c r="AS94" s="64"/>
      <c r="AT94" s="64"/>
      <c r="AU94" s="73"/>
      <c r="AV94" s="62">
        <f t="shared" ref="AV94" si="168">AX94+AZ94+BA94</f>
        <v>0</v>
      </c>
      <c r="AW94" s="65"/>
      <c r="AX94" s="64"/>
      <c r="AY94" s="64"/>
      <c r="AZ94" s="64"/>
      <c r="BA94" s="73"/>
      <c r="BB94" s="62">
        <f t="shared" ref="BB94" si="169">BD94+BF94+BG94</f>
        <v>0</v>
      </c>
      <c r="BC94" s="65"/>
      <c r="BD94" s="64"/>
      <c r="BE94" s="64"/>
      <c r="BF94" s="64"/>
      <c r="BG94" s="73"/>
      <c r="BH94" s="62"/>
      <c r="BI94" s="65"/>
      <c r="BJ94" s="64"/>
      <c r="BK94" s="64"/>
      <c r="BL94" s="64"/>
      <c r="BM94" s="73"/>
      <c r="BN94" s="62">
        <f>BP94+BR94+BS94</f>
        <v>0</v>
      </c>
      <c r="BO94" s="65"/>
      <c r="BP94" s="64"/>
      <c r="BQ94" s="64"/>
      <c r="BR94" s="64"/>
      <c r="BS94" s="73"/>
      <c r="BT94" s="62">
        <f>BV94+BX94+BY94</f>
        <v>144</v>
      </c>
      <c r="BU94" s="65"/>
      <c r="BV94" s="64"/>
      <c r="BW94" s="64"/>
      <c r="BX94" s="64">
        <v>144</v>
      </c>
      <c r="BY94" s="73"/>
    </row>
    <row r="95" spans="1:77" s="12" customFormat="1" x14ac:dyDescent="0.2">
      <c r="A95" s="203" t="s">
        <v>101</v>
      </c>
      <c r="B95" s="468" t="s">
        <v>62</v>
      </c>
      <c r="C95" s="468"/>
      <c r="D95" s="468"/>
      <c r="E95" s="468"/>
      <c r="F95" s="468"/>
      <c r="G95" s="468"/>
      <c r="H95" s="468"/>
      <c r="I95" s="468"/>
      <c r="J95" s="469"/>
      <c r="K95" s="312"/>
      <c r="L95" s="315"/>
      <c r="M95" s="315"/>
      <c r="N95" s="315"/>
      <c r="O95" s="315"/>
      <c r="P95" s="315"/>
      <c r="Q95" s="315"/>
      <c r="R95" s="315"/>
      <c r="S95" s="204"/>
      <c r="T95" s="205"/>
      <c r="U95" s="98">
        <f>BY95</f>
        <v>216</v>
      </c>
      <c r="V95" s="99"/>
      <c r="W95" s="109"/>
      <c r="X95" s="110"/>
      <c r="Y95" s="111"/>
      <c r="Z95" s="111"/>
      <c r="AA95" s="111"/>
      <c r="AB95" s="111">
        <f>BY95</f>
        <v>216</v>
      </c>
      <c r="AC95" s="112"/>
      <c r="AD95" s="206"/>
      <c r="AE95" s="103"/>
      <c r="AF95" s="100"/>
      <c r="AG95" s="100"/>
      <c r="AH95" s="100"/>
      <c r="AI95" s="104"/>
      <c r="AJ95" s="207"/>
      <c r="AK95" s="103"/>
      <c r="AL95" s="100"/>
      <c r="AM95" s="100"/>
      <c r="AN95" s="100"/>
      <c r="AO95" s="106"/>
      <c r="AP95" s="208"/>
      <c r="AQ95" s="103"/>
      <c r="AR95" s="100"/>
      <c r="AS95" s="100"/>
      <c r="AT95" s="100"/>
      <c r="AU95" s="104"/>
      <c r="AV95" s="208"/>
      <c r="AW95" s="103"/>
      <c r="AX95" s="100"/>
      <c r="AY95" s="100"/>
      <c r="AZ95" s="100"/>
      <c r="BA95" s="104"/>
      <c r="BB95" s="208"/>
      <c r="BC95" s="103"/>
      <c r="BD95" s="100"/>
      <c r="BE95" s="100"/>
      <c r="BF95" s="100"/>
      <c r="BG95" s="104"/>
      <c r="BH95" s="209"/>
      <c r="BI95" s="103"/>
      <c r="BJ95" s="100"/>
      <c r="BK95" s="100"/>
      <c r="BL95" s="100"/>
      <c r="BM95" s="104"/>
      <c r="BN95" s="208"/>
      <c r="BO95" s="103"/>
      <c r="BP95" s="100"/>
      <c r="BQ95" s="100"/>
      <c r="BR95" s="100"/>
      <c r="BS95" s="104"/>
      <c r="BT95" s="62">
        <f>BV95+BX95+BY95</f>
        <v>216</v>
      </c>
      <c r="BU95" s="103"/>
      <c r="BV95" s="100"/>
      <c r="BW95" s="100"/>
      <c r="BX95" s="100"/>
      <c r="BY95" s="104">
        <v>216</v>
      </c>
    </row>
    <row r="96" spans="1:77" s="224" customFormat="1" x14ac:dyDescent="0.2">
      <c r="A96" s="210"/>
      <c r="B96" s="482"/>
      <c r="C96" s="482"/>
      <c r="D96" s="482"/>
      <c r="E96" s="482"/>
      <c r="F96" s="482"/>
      <c r="G96" s="482"/>
      <c r="H96" s="482"/>
      <c r="I96" s="482"/>
      <c r="J96" s="483"/>
      <c r="K96" s="312"/>
      <c r="L96" s="315"/>
      <c r="M96" s="315"/>
      <c r="N96" s="315"/>
      <c r="O96" s="315"/>
      <c r="P96" s="315"/>
      <c r="Q96" s="315"/>
      <c r="R96" s="315"/>
      <c r="S96" s="211"/>
      <c r="T96" s="212"/>
      <c r="U96" s="339"/>
      <c r="V96" s="340"/>
      <c r="W96" s="213"/>
      <c r="X96" s="214"/>
      <c r="Y96" s="215"/>
      <c r="Z96" s="215"/>
      <c r="AA96" s="215"/>
      <c r="AB96" s="215"/>
      <c r="AC96" s="216"/>
      <c r="AD96" s="217"/>
      <c r="AE96" s="218"/>
      <c r="AF96" s="219"/>
      <c r="AG96" s="219"/>
      <c r="AH96" s="219"/>
      <c r="AI96" s="220"/>
      <c r="AJ96" s="221"/>
      <c r="AK96" s="218"/>
      <c r="AL96" s="219"/>
      <c r="AM96" s="219"/>
      <c r="AN96" s="219"/>
      <c r="AO96" s="222"/>
      <c r="AP96" s="223"/>
      <c r="AQ96" s="218"/>
      <c r="AR96" s="219"/>
      <c r="AS96" s="219"/>
      <c r="AT96" s="219"/>
      <c r="AU96" s="220"/>
      <c r="AV96" s="223"/>
      <c r="AW96" s="218"/>
      <c r="AX96" s="219"/>
      <c r="AY96" s="219"/>
      <c r="AZ96" s="219"/>
      <c r="BA96" s="220"/>
      <c r="BB96" s="223"/>
      <c r="BC96" s="218"/>
      <c r="BD96" s="219"/>
      <c r="BE96" s="219"/>
      <c r="BF96" s="219"/>
      <c r="BG96" s="220"/>
      <c r="BH96" s="217"/>
      <c r="BI96" s="218"/>
      <c r="BJ96" s="219"/>
      <c r="BK96" s="219"/>
      <c r="BL96" s="219"/>
      <c r="BM96" s="220"/>
      <c r="BN96" s="223"/>
      <c r="BO96" s="218"/>
      <c r="BP96" s="219"/>
      <c r="BQ96" s="219"/>
      <c r="BR96" s="219"/>
      <c r="BS96" s="220"/>
      <c r="BT96" s="217"/>
      <c r="BU96" s="218"/>
      <c r="BV96" s="219"/>
      <c r="BW96" s="219"/>
      <c r="BX96" s="219"/>
      <c r="BY96" s="220"/>
    </row>
    <row r="97" spans="1:81" s="12" customFormat="1" ht="13.5" thickBot="1" x14ac:dyDescent="0.25">
      <c r="A97" s="488" t="s">
        <v>8</v>
      </c>
      <c r="B97" s="489"/>
      <c r="C97" s="489"/>
      <c r="D97" s="489"/>
      <c r="E97" s="489"/>
      <c r="F97" s="489"/>
      <c r="G97" s="489"/>
      <c r="H97" s="489"/>
      <c r="I97" s="489"/>
      <c r="J97" s="490"/>
      <c r="K97" s="485"/>
      <c r="L97" s="486"/>
      <c r="M97" s="486"/>
      <c r="N97" s="486"/>
      <c r="O97" s="486"/>
      <c r="P97" s="486"/>
      <c r="Q97" s="486"/>
      <c r="R97" s="487"/>
      <c r="S97" s="225"/>
      <c r="T97" s="226"/>
      <c r="U97" s="341">
        <f>U21+U44+U51+U56+U70+U95</f>
        <v>5940</v>
      </c>
      <c r="V97" s="341">
        <f>V21+V44+V51+V56+V70+V94+V95</f>
        <v>288</v>
      </c>
      <c r="W97" s="227">
        <f t="shared" ref="W97:AA97" si="170">W21+W44+W51+W56+W70+W94+W95</f>
        <v>78</v>
      </c>
      <c r="X97" s="227">
        <f t="shared" si="170"/>
        <v>4386</v>
      </c>
      <c r="Y97" s="227">
        <f t="shared" si="170"/>
        <v>2333</v>
      </c>
      <c r="Z97" s="227">
        <f t="shared" si="170"/>
        <v>1953</v>
      </c>
      <c r="AA97" s="227">
        <f t="shared" si="170"/>
        <v>100</v>
      </c>
      <c r="AB97" s="227">
        <f>AB21+AB44+AB51+AB56+AB70+AB94</f>
        <v>1116</v>
      </c>
      <c r="AC97" s="228" t="e">
        <f>AC21+AC56+AC70+AC94</f>
        <v>#REF!</v>
      </c>
      <c r="AD97" s="229">
        <f t="shared" ref="AD97:BX97" si="171">AD21+AD44+AD51+AD56+AD70+AD95</f>
        <v>612</v>
      </c>
      <c r="AE97" s="227">
        <f t="shared" si="171"/>
        <v>0</v>
      </c>
      <c r="AF97" s="227">
        <f t="shared" si="171"/>
        <v>612</v>
      </c>
      <c r="AG97" s="227">
        <f t="shared" si="171"/>
        <v>0</v>
      </c>
      <c r="AH97" s="227">
        <f t="shared" si="171"/>
        <v>0</v>
      </c>
      <c r="AI97" s="227">
        <f t="shared" si="171"/>
        <v>0</v>
      </c>
      <c r="AJ97" s="231">
        <f t="shared" si="171"/>
        <v>792</v>
      </c>
      <c r="AK97" s="227">
        <f t="shared" si="171"/>
        <v>72</v>
      </c>
      <c r="AL97" s="227">
        <f t="shared" si="171"/>
        <v>782</v>
      </c>
      <c r="AM97" s="227">
        <f t="shared" si="171"/>
        <v>10</v>
      </c>
      <c r="AN97" s="227">
        <f t="shared" si="171"/>
        <v>0</v>
      </c>
      <c r="AO97" s="227">
        <f t="shared" si="171"/>
        <v>0</v>
      </c>
      <c r="AP97" s="229">
        <f t="shared" si="171"/>
        <v>576</v>
      </c>
      <c r="AQ97" s="227">
        <f t="shared" si="171"/>
        <v>36</v>
      </c>
      <c r="AR97" s="227">
        <f t="shared" si="171"/>
        <v>566</v>
      </c>
      <c r="AS97" s="227">
        <f t="shared" si="171"/>
        <v>4</v>
      </c>
      <c r="AT97" s="227">
        <f t="shared" si="171"/>
        <v>0</v>
      </c>
      <c r="AU97" s="227">
        <f t="shared" si="171"/>
        <v>6</v>
      </c>
      <c r="AV97" s="229">
        <f t="shared" si="171"/>
        <v>828</v>
      </c>
      <c r="AW97" s="227">
        <f t="shared" si="171"/>
        <v>36</v>
      </c>
      <c r="AX97" s="227">
        <f t="shared" si="171"/>
        <v>636</v>
      </c>
      <c r="AY97" s="227">
        <f>AY21+AY44+AY51+AY56+AY70+AY95</f>
        <v>6</v>
      </c>
      <c r="AZ97" s="227">
        <f t="shared" si="171"/>
        <v>180</v>
      </c>
      <c r="BA97" s="227">
        <f t="shared" si="171"/>
        <v>6</v>
      </c>
      <c r="BB97" s="229">
        <f t="shared" si="171"/>
        <v>576</v>
      </c>
      <c r="BC97" s="227">
        <f t="shared" si="171"/>
        <v>36</v>
      </c>
      <c r="BD97" s="227">
        <f t="shared" si="171"/>
        <v>554</v>
      </c>
      <c r="BE97" s="227">
        <f t="shared" si="171"/>
        <v>4</v>
      </c>
      <c r="BF97" s="227">
        <f t="shared" si="171"/>
        <v>0</v>
      </c>
      <c r="BG97" s="227">
        <f t="shared" si="171"/>
        <v>18</v>
      </c>
      <c r="BH97" s="229">
        <f t="shared" si="171"/>
        <v>864</v>
      </c>
      <c r="BI97" s="227">
        <f t="shared" si="171"/>
        <v>36</v>
      </c>
      <c r="BJ97" s="227">
        <f>BJ21+BJ44+BJ51+BJ56+BJ70+BJ95</f>
        <v>538</v>
      </c>
      <c r="BK97" s="227">
        <f t="shared" si="171"/>
        <v>8</v>
      </c>
      <c r="BL97" s="227">
        <f t="shared" si="171"/>
        <v>288</v>
      </c>
      <c r="BM97" s="227">
        <f t="shared" si="171"/>
        <v>30</v>
      </c>
      <c r="BN97" s="229">
        <f t="shared" si="171"/>
        <v>576</v>
      </c>
      <c r="BO97" s="227">
        <f t="shared" si="171"/>
        <v>36</v>
      </c>
      <c r="BP97" s="227">
        <f t="shared" si="171"/>
        <v>416</v>
      </c>
      <c r="BQ97" s="227">
        <f t="shared" si="171"/>
        <v>4</v>
      </c>
      <c r="BR97" s="227">
        <f t="shared" si="171"/>
        <v>144</v>
      </c>
      <c r="BS97" s="227">
        <f t="shared" si="171"/>
        <v>12</v>
      </c>
      <c r="BT97" s="229">
        <f t="shared" si="171"/>
        <v>828</v>
      </c>
      <c r="BU97" s="227">
        <f t="shared" si="171"/>
        <v>36</v>
      </c>
      <c r="BV97" s="227">
        <f t="shared" si="171"/>
        <v>242</v>
      </c>
      <c r="BW97" s="227">
        <f t="shared" si="171"/>
        <v>4</v>
      </c>
      <c r="BX97" s="227">
        <f t="shared" si="171"/>
        <v>216</v>
      </c>
      <c r="BY97" s="230">
        <f>BY21+BY44+BY51+BY56+BY70</f>
        <v>6</v>
      </c>
      <c r="BZ97" s="297"/>
    </row>
    <row r="98" spans="1:81" x14ac:dyDescent="0.2">
      <c r="A98" s="232"/>
      <c r="B98" s="233"/>
      <c r="C98" s="233"/>
      <c r="D98" s="233"/>
      <c r="E98" s="233"/>
      <c r="F98" s="233"/>
      <c r="G98" s="233"/>
      <c r="H98" s="233"/>
      <c r="I98" s="233"/>
      <c r="J98" s="233"/>
      <c r="K98" s="328"/>
      <c r="L98" s="328"/>
      <c r="M98" s="328"/>
      <c r="N98" s="328"/>
      <c r="O98" s="328"/>
      <c r="P98" s="329"/>
      <c r="Q98" s="329"/>
      <c r="R98" s="330"/>
      <c r="S98" s="235"/>
      <c r="T98" s="235"/>
      <c r="U98" s="234"/>
      <c r="V98" s="236"/>
      <c r="W98" s="234"/>
      <c r="X98" s="234"/>
      <c r="Y98" s="234"/>
      <c r="Z98" s="234"/>
      <c r="AA98" s="234"/>
      <c r="AB98" s="234"/>
      <c r="AC98" s="236" t="s">
        <v>53</v>
      </c>
      <c r="AD98" s="237">
        <f>AD97/AD19</f>
        <v>36</v>
      </c>
      <c r="AE98" s="238"/>
      <c r="AF98" s="239"/>
      <c r="AG98" s="239"/>
      <c r="AH98" s="239"/>
      <c r="AI98" s="239"/>
      <c r="AJ98" s="240">
        <f>AJ97/AJ19</f>
        <v>36</v>
      </c>
      <c r="AK98" s="238"/>
      <c r="AL98" s="239"/>
      <c r="AM98" s="239"/>
      <c r="AN98" s="239"/>
      <c r="AO98" s="239"/>
      <c r="AP98" s="240">
        <f>AP97/AP19</f>
        <v>36</v>
      </c>
      <c r="AQ98" s="238"/>
      <c r="AR98" s="239"/>
      <c r="AS98" s="239"/>
      <c r="AT98" s="239"/>
      <c r="AU98" s="239"/>
      <c r="AV98" s="240">
        <f>AV97/AV19</f>
        <v>36</v>
      </c>
      <c r="AW98" s="238"/>
      <c r="AX98" s="239"/>
      <c r="AY98" s="239"/>
      <c r="AZ98" s="239"/>
      <c r="BA98" s="239"/>
      <c r="BB98" s="240">
        <f>BB97/BB19</f>
        <v>36</v>
      </c>
      <c r="BC98" s="238"/>
      <c r="BD98" s="239"/>
      <c r="BE98" s="239"/>
      <c r="BF98" s="239"/>
      <c r="BG98" s="239"/>
      <c r="BH98" s="240">
        <f>BH97/BH19</f>
        <v>36</v>
      </c>
      <c r="BI98" s="238"/>
      <c r="BJ98" s="239"/>
      <c r="BK98" s="239"/>
      <c r="BL98" s="239"/>
      <c r="BM98" s="239"/>
      <c r="BN98" s="240">
        <f>BN97/BN19</f>
        <v>36</v>
      </c>
      <c r="BO98" s="238"/>
      <c r="BP98" s="239"/>
      <c r="BQ98" s="239"/>
      <c r="BR98" s="239"/>
      <c r="BS98" s="239"/>
      <c r="BT98" s="240">
        <f>BT97/BT19</f>
        <v>36</v>
      </c>
      <c r="BU98" s="238"/>
      <c r="BV98" s="239"/>
      <c r="BW98" s="239"/>
      <c r="BX98" s="239"/>
      <c r="BY98" s="239"/>
    </row>
    <row r="99" spans="1:81" x14ac:dyDescent="0.2">
      <c r="A99" s="241"/>
      <c r="B99" s="242"/>
      <c r="C99" s="242"/>
      <c r="D99" s="242"/>
      <c r="E99" s="242"/>
      <c r="F99" s="242"/>
      <c r="G99" s="242"/>
      <c r="H99" s="242"/>
      <c r="I99" s="242"/>
      <c r="J99" s="242"/>
      <c r="K99" s="331"/>
      <c r="L99" s="331"/>
      <c r="M99" s="331"/>
      <c r="N99" s="331"/>
      <c r="O99" s="331"/>
      <c r="P99" s="328"/>
      <c r="Q99" s="328"/>
      <c r="R99" s="332"/>
      <c r="S99" s="235"/>
      <c r="T99" s="235"/>
      <c r="U99" s="484" t="s">
        <v>8</v>
      </c>
      <c r="V99" s="498" t="s">
        <v>96</v>
      </c>
      <c r="W99" s="479" t="s">
        <v>97</v>
      </c>
      <c r="X99" s="480"/>
      <c r="Y99" s="480"/>
      <c r="Z99" s="480"/>
      <c r="AA99" s="480"/>
      <c r="AB99" s="480"/>
      <c r="AC99" s="481"/>
      <c r="AD99" s="243">
        <f>AD21+AD44+AD51+AD56+AD75+AD76+AD81+AD86+AD91</f>
        <v>612</v>
      </c>
      <c r="AE99" s="244"/>
      <c r="AF99" s="109"/>
      <c r="AG99" s="109"/>
      <c r="AH99" s="109"/>
      <c r="AI99" s="109"/>
      <c r="AJ99" s="243">
        <f>AJ21+AJ44+AJ51+AJ56+AJ75+AJ76+AJ81+AJ86+AJ91</f>
        <v>792</v>
      </c>
      <c r="AK99" s="244"/>
      <c r="AL99" s="109"/>
      <c r="AM99" s="109"/>
      <c r="AN99" s="109"/>
      <c r="AO99" s="109"/>
      <c r="AP99" s="243">
        <f>AP21+AP44+AP51+AP56+AP75+AP76+AP81+AP86+AP91</f>
        <v>576</v>
      </c>
      <c r="AQ99" s="244"/>
      <c r="AR99" s="109"/>
      <c r="AS99" s="109"/>
      <c r="AT99" s="109"/>
      <c r="AU99" s="109"/>
      <c r="AV99" s="243">
        <f>AV21+AV44+AV51+AV56+AV75+AV76+AV81+AV86+AV91</f>
        <v>648</v>
      </c>
      <c r="AW99" s="244"/>
      <c r="AX99" s="109"/>
      <c r="AY99" s="109"/>
      <c r="AZ99" s="109"/>
      <c r="BA99" s="109"/>
      <c r="BB99" s="243">
        <f>BB21+BB44+BB51+BB56+BB75+BB76+BB81+BB86+BB91</f>
        <v>576</v>
      </c>
      <c r="BC99" s="244"/>
      <c r="BD99" s="109"/>
      <c r="BE99" s="109"/>
      <c r="BF99" s="109"/>
      <c r="BG99" s="109"/>
      <c r="BH99" s="243">
        <f>BH21+BH44+BH51+BH56+BH75+BH76+BH81+BH86+BH91</f>
        <v>576</v>
      </c>
      <c r="BI99" s="244"/>
      <c r="BJ99" s="109"/>
      <c r="BK99" s="109"/>
      <c r="BL99" s="109"/>
      <c r="BM99" s="109"/>
      <c r="BN99" s="243">
        <f>BN21+BN44+BN51+BN56+BN75+BN76+BN81+BN86+BN91</f>
        <v>432</v>
      </c>
      <c r="BO99" s="244"/>
      <c r="BP99" s="109"/>
      <c r="BQ99" s="109"/>
      <c r="BR99" s="109"/>
      <c r="BS99" s="109"/>
      <c r="BT99" s="243">
        <f>BT21+BT44+BT51+BT56+BT75+BT76+BT81+BT86+BT91</f>
        <v>252</v>
      </c>
      <c r="BU99" s="244"/>
      <c r="BV99" s="109"/>
      <c r="BW99" s="109"/>
      <c r="BX99" s="109"/>
      <c r="BY99" s="109"/>
      <c r="CA99" s="245">
        <f>SUM(AD99:BY99)</f>
        <v>4464</v>
      </c>
    </row>
    <row r="100" spans="1:81" x14ac:dyDescent="0.2">
      <c r="A100" s="496" t="s">
        <v>63</v>
      </c>
      <c r="B100" s="497"/>
      <c r="C100" s="497"/>
      <c r="D100" s="497"/>
      <c r="E100" s="497"/>
      <c r="F100" s="497"/>
      <c r="G100" s="497"/>
      <c r="H100" s="497"/>
      <c r="I100" s="497"/>
      <c r="J100" s="497"/>
      <c r="K100" s="497"/>
      <c r="L100" s="497"/>
      <c r="M100" s="497"/>
      <c r="N100" s="497"/>
      <c r="O100" s="497"/>
      <c r="P100" s="333"/>
      <c r="Q100" s="333"/>
      <c r="R100" s="334"/>
      <c r="S100" s="235"/>
      <c r="T100" s="235"/>
      <c r="U100" s="484"/>
      <c r="V100" s="499"/>
      <c r="W100" s="479" t="s">
        <v>98</v>
      </c>
      <c r="X100" s="480"/>
      <c r="Y100" s="480"/>
      <c r="Z100" s="480"/>
      <c r="AA100" s="480"/>
      <c r="AB100" s="480"/>
      <c r="AC100" s="481"/>
      <c r="AD100" s="243">
        <f>AD77+AD82+AD87+AD92</f>
        <v>0</v>
      </c>
      <c r="AE100" s="244"/>
      <c r="AF100" s="109"/>
      <c r="AG100" s="109"/>
      <c r="AH100" s="109"/>
      <c r="AI100" s="109"/>
      <c r="AJ100" s="243">
        <f>AJ77+AJ82+AJ87+AJ92</f>
        <v>0</v>
      </c>
      <c r="AK100" s="244"/>
      <c r="AL100" s="109"/>
      <c r="AM100" s="109"/>
      <c r="AN100" s="109"/>
      <c r="AO100" s="109"/>
      <c r="AP100" s="243">
        <f>AP77+AP82+AP87+AP92</f>
        <v>0</v>
      </c>
      <c r="AQ100" s="244"/>
      <c r="AR100" s="109"/>
      <c r="AS100" s="109"/>
      <c r="AT100" s="109"/>
      <c r="AU100" s="109"/>
      <c r="AV100" s="243">
        <f>AV77+AV82+AV87+AV92</f>
        <v>72</v>
      </c>
      <c r="AW100" s="244"/>
      <c r="AX100" s="109"/>
      <c r="AY100" s="109"/>
      <c r="AZ100" s="109"/>
      <c r="BA100" s="109"/>
      <c r="BB100" s="243">
        <f>BB77+BB82+BB87+BB92</f>
        <v>0</v>
      </c>
      <c r="BC100" s="244"/>
      <c r="BD100" s="109"/>
      <c r="BE100" s="109"/>
      <c r="BF100" s="109"/>
      <c r="BG100" s="109"/>
      <c r="BH100" s="243">
        <f>BH77+BH82+BH87+BH92</f>
        <v>108</v>
      </c>
      <c r="BI100" s="244"/>
      <c r="BJ100" s="109"/>
      <c r="BK100" s="109"/>
      <c r="BL100" s="109"/>
      <c r="BM100" s="109"/>
      <c r="BN100" s="243">
        <f>BN77+BN82+BN87+BN92</f>
        <v>36</v>
      </c>
      <c r="BO100" s="244"/>
      <c r="BP100" s="109"/>
      <c r="BQ100" s="109"/>
      <c r="BR100" s="109"/>
      <c r="BS100" s="109"/>
      <c r="BT100" s="243">
        <f>BT77+BT82+BT87+BT92</f>
        <v>72</v>
      </c>
      <c r="BU100" s="244"/>
      <c r="BV100" s="109"/>
      <c r="BW100" s="109"/>
      <c r="BX100" s="109"/>
      <c r="BY100" s="109"/>
      <c r="CA100" s="245">
        <f t="shared" ref="CA100:CA103" si="172">SUM(AD100:BY100)</f>
        <v>288</v>
      </c>
      <c r="CC100" s="246">
        <f>(CA100+CA101+CA102)/U70*100</f>
        <v>50.480769230769226</v>
      </c>
    </row>
    <row r="101" spans="1:81" x14ac:dyDescent="0.2">
      <c r="A101" s="232" t="s">
        <v>181</v>
      </c>
      <c r="B101" s="233"/>
      <c r="C101" s="233"/>
      <c r="D101" s="233"/>
      <c r="E101" s="233"/>
      <c r="F101" s="233"/>
      <c r="G101" s="233"/>
      <c r="H101" s="233"/>
      <c r="I101" s="233"/>
      <c r="J101" s="233"/>
      <c r="K101" s="328"/>
      <c r="L101" s="328"/>
      <c r="M101" s="328"/>
      <c r="N101" s="328"/>
      <c r="O101" s="328"/>
      <c r="P101" s="328"/>
      <c r="Q101" s="328"/>
      <c r="R101" s="332"/>
      <c r="S101" s="235"/>
      <c r="T101" s="235"/>
      <c r="U101" s="484"/>
      <c r="V101" s="499"/>
      <c r="W101" s="479" t="s">
        <v>105</v>
      </c>
      <c r="X101" s="480"/>
      <c r="Y101" s="480"/>
      <c r="Z101" s="480"/>
      <c r="AA101" s="480"/>
      <c r="AB101" s="480"/>
      <c r="AC101" s="481"/>
      <c r="AD101" s="243">
        <f>AD78+AD83+AD88+AD93</f>
        <v>0</v>
      </c>
      <c r="AE101" s="244"/>
      <c r="AF101" s="109"/>
      <c r="AG101" s="109"/>
      <c r="AH101" s="109"/>
      <c r="AI101" s="109"/>
      <c r="AJ101" s="243">
        <f>AJ78+AJ83+AJ88+AJ93+AJ94</f>
        <v>0</v>
      </c>
      <c r="AK101" s="244"/>
      <c r="AL101" s="109"/>
      <c r="AM101" s="109"/>
      <c r="AN101" s="109"/>
      <c r="AO101" s="109"/>
      <c r="AP101" s="243">
        <f>AP78+AP83+AP88+AP93+AP94</f>
        <v>0</v>
      </c>
      <c r="AQ101" s="244"/>
      <c r="AR101" s="109"/>
      <c r="AS101" s="109"/>
      <c r="AT101" s="109"/>
      <c r="AU101" s="109"/>
      <c r="AV101" s="243">
        <f>AV78+AV83+AV88+AV93+AV94</f>
        <v>108</v>
      </c>
      <c r="AW101" s="244"/>
      <c r="AX101" s="109"/>
      <c r="AY101" s="109"/>
      <c r="AZ101" s="109"/>
      <c r="BA101" s="109"/>
      <c r="BB101" s="243">
        <f>BB78+BB83+BB88+BB93++BB94</f>
        <v>0</v>
      </c>
      <c r="BC101" s="244"/>
      <c r="BD101" s="109"/>
      <c r="BE101" s="109"/>
      <c r="BF101" s="109"/>
      <c r="BG101" s="109"/>
      <c r="BH101" s="243">
        <f>BH78+BH83+BH88+BH93+BH94</f>
        <v>180</v>
      </c>
      <c r="BI101" s="244"/>
      <c r="BJ101" s="109"/>
      <c r="BK101" s="109"/>
      <c r="BL101" s="109"/>
      <c r="BM101" s="109"/>
      <c r="BN101" s="243">
        <f>BN78+BN83+BN88+BN93++BN94</f>
        <v>108</v>
      </c>
      <c r="BO101" s="244"/>
      <c r="BP101" s="109"/>
      <c r="BQ101" s="109"/>
      <c r="BR101" s="109"/>
      <c r="BS101" s="109"/>
      <c r="BT101" s="243">
        <f>BT78+BT83+BT88+BT93+BT94</f>
        <v>288</v>
      </c>
      <c r="BU101" s="244"/>
      <c r="BV101" s="109"/>
      <c r="BW101" s="109"/>
      <c r="BX101" s="109"/>
      <c r="BY101" s="109"/>
      <c r="CA101" s="245">
        <f t="shared" si="172"/>
        <v>684</v>
      </c>
    </row>
    <row r="102" spans="1:81" x14ac:dyDescent="0.2">
      <c r="A102" s="232" t="s">
        <v>182</v>
      </c>
      <c r="B102" s="233"/>
      <c r="C102" s="233"/>
      <c r="D102" s="233"/>
      <c r="E102" s="233"/>
      <c r="F102" s="233"/>
      <c r="G102" s="233"/>
      <c r="H102" s="233"/>
      <c r="I102" s="233"/>
      <c r="J102" s="233"/>
      <c r="K102" s="328"/>
      <c r="L102" s="328"/>
      <c r="M102" s="328"/>
      <c r="N102" s="328"/>
      <c r="O102" s="328"/>
      <c r="P102" s="328"/>
      <c r="Q102" s="328"/>
      <c r="R102" s="332"/>
      <c r="S102" s="235"/>
      <c r="T102" s="235"/>
      <c r="U102" s="484"/>
      <c r="V102" s="499"/>
      <c r="W102" s="479" t="s">
        <v>99</v>
      </c>
      <c r="X102" s="480"/>
      <c r="Y102" s="480"/>
      <c r="Z102" s="480"/>
      <c r="AA102" s="480"/>
      <c r="AB102" s="480"/>
      <c r="AC102" s="481"/>
      <c r="AD102" s="243">
        <f>AE21+AE44+AE51+AE56+AE70</f>
        <v>0</v>
      </c>
      <c r="AE102" s="244"/>
      <c r="AF102" s="109"/>
      <c r="AG102" s="109"/>
      <c r="AH102" s="109"/>
      <c r="AI102" s="109"/>
      <c r="AJ102" s="243">
        <f>AK21+AK44+AK51+AK56+AK70</f>
        <v>72</v>
      </c>
      <c r="AK102" s="244"/>
      <c r="AL102" s="109"/>
      <c r="AM102" s="109"/>
      <c r="AN102" s="109"/>
      <c r="AO102" s="109"/>
      <c r="AP102" s="243">
        <f>AQ44+AQ51+AQ56+AQ70</f>
        <v>36</v>
      </c>
      <c r="AQ102" s="244"/>
      <c r="AR102" s="109"/>
      <c r="AS102" s="109"/>
      <c r="AT102" s="109"/>
      <c r="AU102" s="109"/>
      <c r="AV102" s="243">
        <f>AW44+AW51+AW56+AW70</f>
        <v>36</v>
      </c>
      <c r="AW102" s="244"/>
      <c r="AX102" s="109"/>
      <c r="AY102" s="109"/>
      <c r="AZ102" s="109"/>
      <c r="BA102" s="109"/>
      <c r="BB102" s="243">
        <f>BC44+BC51+BC56+BC70</f>
        <v>36</v>
      </c>
      <c r="BC102" s="244"/>
      <c r="BD102" s="109"/>
      <c r="BE102" s="109"/>
      <c r="BF102" s="109"/>
      <c r="BG102" s="109"/>
      <c r="BH102" s="243">
        <f>BI44+BI51+BI56+BI70</f>
        <v>36</v>
      </c>
      <c r="BI102" s="244"/>
      <c r="BJ102" s="109"/>
      <c r="BK102" s="109"/>
      <c r="BL102" s="109"/>
      <c r="BM102" s="109"/>
      <c r="BN102" s="243">
        <f>BO44+BO51+BO56+BO70</f>
        <v>36</v>
      </c>
      <c r="BO102" s="244"/>
      <c r="BP102" s="109"/>
      <c r="BQ102" s="109"/>
      <c r="BR102" s="109"/>
      <c r="BS102" s="109"/>
      <c r="BT102" s="243">
        <f>BU44+BU51+BU56+BU70</f>
        <v>36</v>
      </c>
      <c r="BU102" s="244"/>
      <c r="BV102" s="109"/>
      <c r="BW102" s="109"/>
      <c r="BX102" s="109"/>
      <c r="BY102" s="109"/>
      <c r="CA102" s="245">
        <f t="shared" si="172"/>
        <v>288</v>
      </c>
    </row>
    <row r="103" spans="1:81" x14ac:dyDescent="0.2">
      <c r="A103" s="232"/>
      <c r="B103" s="233"/>
      <c r="C103" s="233"/>
      <c r="D103" s="233"/>
      <c r="E103" s="233"/>
      <c r="F103" s="233"/>
      <c r="G103" s="233"/>
      <c r="H103" s="233"/>
      <c r="I103" s="233"/>
      <c r="J103" s="233"/>
      <c r="K103" s="328"/>
      <c r="L103" s="328"/>
      <c r="M103" s="328"/>
      <c r="N103" s="328"/>
      <c r="O103" s="328"/>
      <c r="P103" s="328"/>
      <c r="Q103" s="328"/>
      <c r="R103" s="332"/>
      <c r="S103" s="235"/>
      <c r="T103" s="235"/>
      <c r="U103" s="484"/>
      <c r="V103" s="500"/>
      <c r="W103" s="479" t="s">
        <v>100</v>
      </c>
      <c r="X103" s="480"/>
      <c r="Y103" s="480"/>
      <c r="Z103" s="480"/>
      <c r="AA103" s="480"/>
      <c r="AB103" s="480"/>
      <c r="AC103" s="481"/>
      <c r="AD103" s="243"/>
      <c r="AE103" s="243"/>
      <c r="AF103" s="243"/>
      <c r="AG103" s="243"/>
      <c r="AH103" s="243"/>
      <c r="AI103" s="243"/>
      <c r="AJ103" s="243"/>
      <c r="AK103" s="243"/>
      <c r="AL103" s="243"/>
      <c r="AM103" s="243"/>
      <c r="AN103" s="243"/>
      <c r="AO103" s="243"/>
      <c r="AP103" s="243"/>
      <c r="AQ103" s="243"/>
      <c r="AR103" s="243"/>
      <c r="AS103" s="243"/>
      <c r="AT103" s="243"/>
      <c r="AU103" s="243"/>
      <c r="AV103" s="243"/>
      <c r="AW103" s="243"/>
      <c r="AX103" s="243"/>
      <c r="AY103" s="243"/>
      <c r="AZ103" s="243"/>
      <c r="BA103" s="243"/>
      <c r="BB103" s="243"/>
      <c r="BC103" s="243"/>
      <c r="BD103" s="243"/>
      <c r="BE103" s="243"/>
      <c r="BF103" s="243"/>
      <c r="BG103" s="243"/>
      <c r="BH103" s="243">
        <v>0</v>
      </c>
      <c r="BI103" s="244"/>
      <c r="BJ103" s="109"/>
      <c r="BK103" s="109"/>
      <c r="BL103" s="109"/>
      <c r="BM103" s="109"/>
      <c r="BN103" s="243">
        <f>BO45+BO52+BO57+BO71</f>
        <v>0</v>
      </c>
      <c r="BO103" s="243"/>
      <c r="BP103" s="243"/>
      <c r="BQ103" s="243"/>
      <c r="BR103" s="243"/>
      <c r="BS103" s="243"/>
      <c r="BT103" s="243">
        <v>216</v>
      </c>
      <c r="BU103" s="244"/>
      <c r="BV103" s="109"/>
      <c r="BW103" s="109"/>
      <c r="BX103" s="109"/>
      <c r="BY103" s="109"/>
      <c r="CA103" s="245">
        <f t="shared" si="172"/>
        <v>216</v>
      </c>
      <c r="CC103" s="247">
        <f>CA99+CA100+CA101+CA102+CA103</f>
        <v>5940</v>
      </c>
    </row>
    <row r="104" spans="1:81" ht="23.25" customHeight="1" x14ac:dyDescent="0.2">
      <c r="P104" s="335"/>
      <c r="Q104" s="335"/>
      <c r="R104" s="336"/>
      <c r="S104" s="235"/>
      <c r="T104" s="235"/>
      <c r="U104" s="484"/>
      <c r="V104" s="498" t="s">
        <v>93</v>
      </c>
      <c r="W104" s="476" t="s">
        <v>171</v>
      </c>
      <c r="X104" s="477"/>
      <c r="Y104" s="477"/>
      <c r="Z104" s="477"/>
      <c r="AA104" s="477"/>
      <c r="AB104" s="477"/>
      <c r="AC104" s="478"/>
      <c r="AD104" s="109">
        <f>COUNTIF(K24:K42,"Э")+COUNTIF(K46:K50,"Э")+COUNTIF(K58:K69,"Э")+COUNTIF(K74:K78,"Э")+COUNTIF(K53:K54,"Э")+COUNTIF(K80:K83,"Э")+COUNTIF(K85:K88,"Э")+COUNTIF(K90:K93,"Э")+COUNTIF(K94:K94,"Э")</f>
        <v>0</v>
      </c>
      <c r="AE104" s="113"/>
      <c r="AF104" s="109"/>
      <c r="AG104" s="109"/>
      <c r="AH104" s="109"/>
      <c r="AI104" s="109"/>
      <c r="AJ104" s="109">
        <f>COUNTIF(L24:L42,"Э")+COUNTIF(L46:L50,"Э")+COUNTIF(L58:L69,"Э")+COUNTIF(L74:L78,"Э")+COUNTIF(L53:L54,"Э")+COUNTIF(L80:L83,"Э")+COUNTIF(L85:L88,"Э")+COUNTIF(L90:L93,"Э")+COUNTIF(L94:L94,"Э")</f>
        <v>5</v>
      </c>
      <c r="AK104" s="113"/>
      <c r="AL104" s="109"/>
      <c r="AM104" s="109"/>
      <c r="AN104" s="109"/>
      <c r="AO104" s="109"/>
      <c r="AP104" s="109">
        <f>COUNTIF(M24:M42,"Э")+COUNTIF(M46:M50,"Э")+COUNTIF(M58:M69,"Э")+COUNTIF(M74:M78,"Э")+COUNTIF(M53:M54,"Э")+COUNTIF(M80:M83,"Э")+COUNTIF(M85:M88,"Э")+COUNTIF(M90:M93,"Э")+COUNTIF(M94:M94,"Э")</f>
        <v>2</v>
      </c>
      <c r="AQ104" s="113"/>
      <c r="AR104" s="109"/>
      <c r="AS104" s="109"/>
      <c r="AT104" s="109"/>
      <c r="AU104" s="109"/>
      <c r="AV104" s="109">
        <f>COUNTIF(N24:N42,"Э")+COUNTIF(N46:N50,"Э")+COUNTIF(N58:N69,"Э")+COUNTIF(N74:N78,"Э")+COUNTIF(N53:N54,"Э")+COUNTIF(N80:N83,"Э")+COUNTIF(N85:N88,"Э")+COUNTIF(N89:N93,"Э")+COUNTIF(N94:N94,"Э")</f>
        <v>3</v>
      </c>
      <c r="AW104" s="113"/>
      <c r="AX104" s="109"/>
      <c r="AY104" s="109"/>
      <c r="AZ104" s="109"/>
      <c r="BA104" s="109"/>
      <c r="BB104" s="109">
        <f>COUNTIF(O24:O42,"Э")+COUNTIF(O46:O50,"Э")+COUNTIF(O58:O69,"Э")+COUNTIF(O74:O78,"Э")+COUNTIF(O53:O54,"Э")+COUNTIF(O80:O83,"Э")+COUNTIF(O85:O88,"Э")+COUNTIF(O90:O93,"Э")+COUNTIF(O94:O94,"Э")</f>
        <v>2</v>
      </c>
      <c r="BC104" s="113"/>
      <c r="BD104" s="109"/>
      <c r="BE104" s="109"/>
      <c r="BF104" s="109"/>
      <c r="BG104" s="109"/>
      <c r="BH104" s="109">
        <f>COUNTIF(P24:P42,"Э")+COUNTIF(P46:P50,"Э")+COUNTIF(P58:P69,"Э")+COUNTIF(P74:P78,"Э")+COUNTIF(P53:P54,"Э")+COUNTIF(P80:P83,"Э")+COUNTIF(P85:P88,"Э")+COUNTIF(P90:P93,"Э")+COUNTIF(P94:P94,"Э")</f>
        <v>2</v>
      </c>
      <c r="BI104" s="109"/>
      <c r="BJ104" s="109"/>
      <c r="BK104" s="109"/>
      <c r="BL104" s="109"/>
      <c r="BM104" s="109"/>
      <c r="BN104" s="109">
        <f>COUNTIF(Q24:Q42,"Э")+COUNTIF(Q46:Q50,"Э")+COUNTIF(Q58:Q69,"Э")+COUNTIF(Q74:Q78,"Э")+COUNTIF(Q53:Q54,"Э")+COUNTIF(Q80:Q83,"Э")+COUNTIF(Q85:Q88,"Э")+COUNTIF(Q90:Q93,"Э")+COUNTIF(Q94:Q94,"Э")</f>
        <v>2</v>
      </c>
      <c r="BO104" s="113"/>
      <c r="BP104" s="109"/>
      <c r="BQ104" s="109"/>
      <c r="BR104" s="109"/>
      <c r="BS104" s="109"/>
      <c r="BT104" s="109">
        <f>COUNTIF(R24:R42,"Э")+COUNTIF(R46:R50,"Э")+COUNTIF(R58:R69,"Э")+COUNTIF(R74:R78,"Э")+COUNTIF(R53:R54,"Э")+COUNTIF(R80:R83,"Э")+COUNTIF(R85:R88,"Э")+COUNTIF(R90:R93,"Э")+COUNTIF(R94:R94,"Э")</f>
        <v>2</v>
      </c>
      <c r="BU104" s="109"/>
      <c r="BV104" s="109"/>
      <c r="BW104" s="109"/>
      <c r="BX104" s="109"/>
      <c r="BY104" s="109"/>
      <c r="CA104" s="245">
        <f t="shared" ref="CA104:CA106" si="173">SUM(AD104:BY104)</f>
        <v>18</v>
      </c>
    </row>
    <row r="105" spans="1:81" ht="12.75" customHeight="1" x14ac:dyDescent="0.2">
      <c r="A105" s="491"/>
      <c r="B105" s="492"/>
      <c r="C105" s="492"/>
      <c r="D105" s="492"/>
      <c r="E105" s="492"/>
      <c r="F105" s="492"/>
      <c r="G105" s="492"/>
      <c r="H105" s="492"/>
      <c r="I105" s="492"/>
      <c r="J105" s="492"/>
      <c r="K105" s="492"/>
      <c r="L105" s="492"/>
      <c r="M105" s="492"/>
      <c r="N105" s="492"/>
      <c r="O105" s="492"/>
      <c r="P105" s="333"/>
      <c r="Q105" s="333"/>
      <c r="R105" s="334"/>
      <c r="S105" s="235"/>
      <c r="T105" s="235"/>
      <c r="U105" s="484"/>
      <c r="V105" s="499"/>
      <c r="W105" s="493" t="s">
        <v>91</v>
      </c>
      <c r="X105" s="494"/>
      <c r="Y105" s="494"/>
      <c r="Z105" s="494"/>
      <c r="AA105" s="494"/>
      <c r="AB105" s="494"/>
      <c r="AC105" s="495"/>
      <c r="AD105" s="109">
        <f>COUNTIF(K24:K42,"ДЗ")+COUNTIF(K46:K50,"ДЗ")+COUNTIF(K53:K54,"ДЗ")+COUNTIF(K58:K69,"ДЗ")+COUNTIF(K74:K78,"ДЗ")+COUNTIF(K80:K83,"ДЗ")+COUNTIF(K85:K88,"ДЗ")+COUNTIF(K90:K93,"ДЗ")+COUNTIF(K94:K94,"ДЗ")</f>
        <v>2</v>
      </c>
      <c r="AE105" s="113"/>
      <c r="AF105" s="109"/>
      <c r="AG105" s="109"/>
      <c r="AH105" s="109"/>
      <c r="AI105" s="109"/>
      <c r="AJ105" s="109">
        <f>COUNTIF(L24:L42,"ДЗ")+COUNTIF(L46:L50,"ДЗ")+COUNTIF(L53:L54,"ДЗ")+COUNTIF(L58:L69,"ДЗ")+COUNTIF(L74:L78,"ДЗ")+COUNTIF(L80:L83,"ДЗ")+COUNTIF(L85:L88,"ДЗ")+COUNTIF(L90:L93,"ДЗ")+COUNTIF(L94:L94,"ДЗ")</f>
        <v>8</v>
      </c>
      <c r="AK105" s="113"/>
      <c r="AL105" s="109"/>
      <c r="AM105" s="109"/>
      <c r="AN105" s="109"/>
      <c r="AO105" s="109"/>
      <c r="AP105" s="109">
        <f>COUNTIF(M24:M42,"ДЗ")+COUNTIF(M46:M50,"ДЗ")+COUNTIF(M53:M54,"ДЗ")+COUNTIF(M58:M69,"ДЗ")+COUNTIF(M74:M78,"ДЗ")+COUNTIF(M80:M83,"ДЗ")+COUNTIF(M85:M88,"ДЗ")+COUNTIF(M90:M93,"ДЗ")+COUNTIF(M94:M94,"ДЗ")</f>
        <v>2</v>
      </c>
      <c r="AQ105" s="113"/>
      <c r="AR105" s="109"/>
      <c r="AS105" s="109"/>
      <c r="AT105" s="109"/>
      <c r="AU105" s="109"/>
      <c r="AV105" s="109">
        <f>COUNTIF(N24:N42,"ДЗ")+COUNTIF(N46:N50,"ДЗ")+COUNTIF(N53:N54,"ДЗ")+COUNTIF(N58:N69,"ДЗ")+COUNTIF(N74:N78,"ДЗ")+COUNTIF(N80:N83,"ДЗ")+COUNTIF(N85:N88,"ДЗ")+COUNTIF(N90:N93,"ДЗ")+COUNTIF(N94:N94,"ДЗ")</f>
        <v>8</v>
      </c>
      <c r="AW105" s="113"/>
      <c r="AX105" s="109"/>
      <c r="AY105" s="109"/>
      <c r="AZ105" s="109"/>
      <c r="BA105" s="109"/>
      <c r="BB105" s="109">
        <f>COUNTIF(O24:O42,"ДЗ")+COUNTIF(O46:O50,"ДЗ")+COUNTIF(O53:O54,"ДЗ")+COUNTIF(O58:O69,"ДЗ")+COUNTIF(O74:O78,"ДЗ")+COUNTIF(O80:O83,"ДЗ")+COUNTIF(O85:O88,"ДЗ")+COUNTIF(O90:O93,"ДЗ")+COUNTIF(O94:O94,"ДЗ")</f>
        <v>4</v>
      </c>
      <c r="BC105" s="113"/>
      <c r="BD105" s="109"/>
      <c r="BE105" s="109"/>
      <c r="BF105" s="109"/>
      <c r="BG105" s="109"/>
      <c r="BH105" s="109">
        <f>COUNTIF(P24:P42,"ДЗ")+COUNTIF(P46:P50,"ДЗ")+COUNTIF(P53:P54,"ДЗ")+COUNTIF(P58:P69,"ДЗ")+COUNTIF(P74:P78,"ДЗ")+COUNTIF(P80:P83,"ДЗ")+COUNTIF(P85:P88,"ДЗ")+COUNTIF(P90:P93,"ДЗ")+COUNTIF(P94:P94,"ДЗ")</f>
        <v>5</v>
      </c>
      <c r="BI105" s="109"/>
      <c r="BJ105" s="109"/>
      <c r="BK105" s="109"/>
      <c r="BL105" s="109"/>
      <c r="BM105" s="109"/>
      <c r="BN105" s="368">
        <f>COUNTIF(Q24:Q42,"ДЗ")+COUNTIF(Q46:Q50,"ДЗ")+COUNTIF(Q53:Q54,"ДЗ")+COUNTIF(Q58:Q69,"ДЗ")+COUNTIF(Q74:Q78,"ДЗ")+COUNTIF(Q80:Q83,"ДЗ")+COUNTIF(Q85:Q88,"ДЗ")+COUNTIF(Q90:Q93,"ДЗ")+COUNTIF(Q94:Q94,"ДЗ")</f>
        <v>3</v>
      </c>
      <c r="BO105" s="369"/>
      <c r="BP105" s="368"/>
      <c r="BQ105" s="368"/>
      <c r="BR105" s="368"/>
      <c r="BS105" s="368"/>
      <c r="BT105" s="368">
        <f>COUNTIF(R24:R42,"ДЗ")+COUNTIF(R46:R50,"ДЗ")+COUNTIF(R53:R54,"ДЗ")+COUNTIF(R58:R69,"ДЗ")+COUNTIF(R74:R78,"ДЗ")+COUNTIF(R80:R83,"ДЗ")+COUNTIF(R85:R88,"ДЗ")+COUNTIF(R90:R93,"ДЗ")+COUNTIF(R94:R94,"ДЗ")</f>
        <v>6</v>
      </c>
      <c r="BU105" s="109"/>
      <c r="BV105" s="109"/>
      <c r="BW105" s="109"/>
      <c r="BX105" s="109"/>
      <c r="BY105" s="109"/>
      <c r="CA105" s="245">
        <f t="shared" si="173"/>
        <v>38</v>
      </c>
    </row>
    <row r="106" spans="1:81" ht="13.5" thickBot="1" x14ac:dyDescent="0.25">
      <c r="A106" s="248"/>
      <c r="B106" s="249"/>
      <c r="C106" s="249"/>
      <c r="D106" s="249"/>
      <c r="E106" s="249"/>
      <c r="F106" s="249"/>
      <c r="G106" s="249"/>
      <c r="H106" s="249"/>
      <c r="I106" s="249"/>
      <c r="J106" s="249"/>
      <c r="K106" s="337"/>
      <c r="L106" s="337"/>
      <c r="M106" s="337"/>
      <c r="N106" s="337"/>
      <c r="O106" s="337"/>
      <c r="P106" s="337"/>
      <c r="Q106" s="337"/>
      <c r="R106" s="338"/>
      <c r="S106" s="250"/>
      <c r="T106" s="250"/>
      <c r="U106" s="484"/>
      <c r="V106" s="500"/>
      <c r="W106" s="479" t="s">
        <v>92</v>
      </c>
      <c r="X106" s="480"/>
      <c r="Y106" s="480"/>
      <c r="Z106" s="480"/>
      <c r="AA106" s="480"/>
      <c r="AB106" s="480"/>
      <c r="AC106" s="481"/>
      <c r="AD106" s="109">
        <f>COUNTIF(K24:K42,"З")+COUNTIF(K46:K50,"З")+COUNTIF(K53:K54,"З")+COUNTIF(K58:K69,"З")+COUNTIF(K74:K78,"З")+COUNTIF(K80:K83,"З")+COUNTIF(K85:K88,"З")+COUNTIF(K90:K93,"З")+COUNTIF(K94:K94,"З")</f>
        <v>1</v>
      </c>
      <c r="AE106" s="113"/>
      <c r="AF106" s="109"/>
      <c r="AG106" s="109"/>
      <c r="AH106" s="109"/>
      <c r="AI106" s="109"/>
      <c r="AJ106" s="109">
        <f>COUNTIF(L24:L42,"З")+COUNTIF(L46:L50,"З")+COUNTIF(L53:L54,"З")+COUNTIF(L58:L69,"З")+COUNTIF(L74:L78,"З")+COUNTIF(L80:L83,"З")+COUNTIF(L85:L88,"З")+COUNTIF(L90:L93,"З")+COUNTIF(L94:L94,"З")</f>
        <v>1</v>
      </c>
      <c r="AK106" s="113"/>
      <c r="AL106" s="109"/>
      <c r="AM106" s="109"/>
      <c r="AN106" s="109"/>
      <c r="AO106" s="109"/>
      <c r="AP106" s="109">
        <f>COUNTIF(M24:M42,"З")+COUNTIF(M46:M50,"З")+COUNTIF(M53:M54,"З")+COUNTIF(M58:M69,"З")+COUNTIF(M74:M78,"З")+COUNTIF(M80:M83,"З")+COUNTIF(M85:M88,"З")+COUNTIF(M90:M93,"З")+COUNTIF(M94:M94,"З")</f>
        <v>1</v>
      </c>
      <c r="AQ106" s="113"/>
      <c r="AR106" s="109"/>
      <c r="AS106" s="109"/>
      <c r="AT106" s="109"/>
      <c r="AU106" s="109"/>
      <c r="AV106" s="109">
        <f>COUNTIF(N24:N42,"З")+COUNTIF(N46:N50,"З")+COUNTIF(N53:N54,"З")+COUNTIF(N58:N69,"З")+COUNTIF(N74:N78,"З")+COUNTIF(N80:N83,"З")+COUNTIF(N85:N88,"З")+COUNTIF(N90:N93,"З")+COUNTIF(N94:N94,"З")</f>
        <v>1</v>
      </c>
      <c r="AW106" s="113"/>
      <c r="AX106" s="109"/>
      <c r="AY106" s="109"/>
      <c r="AZ106" s="109"/>
      <c r="BA106" s="109"/>
      <c r="BB106" s="109">
        <f>COUNTIF(O24:O42,"З")+COUNTIF(O46:O50,"З")+COUNTIF(O53:O54,"З")+COUNTIF(O58:O69,"З")+COUNTIF(O74:O78,"З")+COUNTIF(O80:O83,"З")+COUNTIF(O85:O88,"З")+COUNTIF(O90:O93,"З")+COUNTIF(O94:O94,"З")</f>
        <v>1</v>
      </c>
      <c r="BC106" s="113"/>
      <c r="BD106" s="109"/>
      <c r="BE106" s="109"/>
      <c r="BF106" s="109"/>
      <c r="BG106" s="109"/>
      <c r="BH106" s="109">
        <f>COUNTIF(P24:P42,"З")+COUNTIF(P46:P50,"З")+COUNTIF(P53:P54,"З")+COUNTIF(P58:P69,"З")+COUNTIF(P74:P78,"З")+COUNTIF(P80:P83,"З")+COUNTIF(P85:P88,"З")+COUNTIF(P90:P93,"З")+COUNTIF(P94:P94,"З")</f>
        <v>1</v>
      </c>
      <c r="BI106" s="109"/>
      <c r="BJ106" s="109"/>
      <c r="BK106" s="109"/>
      <c r="BL106" s="109"/>
      <c r="BM106" s="109"/>
      <c r="BN106" s="109">
        <f>COUNTIF(Q24:Q42,"З")+COUNTIF(Q46:Q50,"З")+COUNTIF(Q53:Q54,"З")+COUNTIF(Q58:Q69,"З")+COUNTIF(Q74:Q78,"З")+COUNTIF(Q80:Q83,"З")+COUNTIF(Q85:Q88,"З")+COUNTIF(Q90:Q93,"З")+COUNTIF(Q94:Q94,"З")</f>
        <v>1</v>
      </c>
      <c r="BO106" s="113"/>
      <c r="BP106" s="109"/>
      <c r="BQ106" s="109"/>
      <c r="BR106" s="109"/>
      <c r="BS106" s="109"/>
      <c r="BT106" s="109">
        <f>COUNTIF(R24:R42,"З")+COUNTIF(R46:R50,"З")+COUNTIF(R53:R54,"З")+COUNTIF(R58:R69,"З")+COUNTIF(R74:R78,"З")+COUNTIF(R80:R83,"З")+COUNTIF(R85:R88,"З")+COUNTIF(R90:R93,"З")+COUNTIF(R94:R94,"З")</f>
        <v>0</v>
      </c>
      <c r="BU106" s="109"/>
      <c r="BV106" s="109"/>
      <c r="BW106" s="109"/>
      <c r="BX106" s="109"/>
      <c r="BY106" s="109"/>
      <c r="CA106" s="245">
        <f t="shared" si="173"/>
        <v>7</v>
      </c>
    </row>
    <row r="107" spans="1:81" x14ac:dyDescent="0.2">
      <c r="A107" s="233"/>
      <c r="B107" s="233"/>
      <c r="C107" s="233"/>
      <c r="D107" s="233"/>
      <c r="E107" s="233"/>
      <c r="F107" s="233"/>
      <c r="G107" s="233"/>
      <c r="H107" s="233"/>
      <c r="I107" s="233"/>
      <c r="J107" s="233"/>
      <c r="K107" s="328"/>
      <c r="L107" s="328"/>
      <c r="M107" s="328"/>
      <c r="N107" s="328"/>
      <c r="O107" s="328"/>
      <c r="P107" s="328"/>
      <c r="Q107" s="328"/>
      <c r="R107" s="328"/>
      <c r="S107" s="235"/>
      <c r="T107" s="235"/>
      <c r="U107" s="251"/>
      <c r="V107" s="252"/>
      <c r="W107" s="253" t="s">
        <v>57</v>
      </c>
      <c r="X107" s="253"/>
      <c r="Y107" s="253"/>
      <c r="Z107" s="253"/>
      <c r="AA107" s="253"/>
      <c r="AB107" s="253"/>
      <c r="AC107" s="254"/>
      <c r="AD107" s="255"/>
      <c r="AE107" s="256"/>
      <c r="AF107" s="255"/>
      <c r="AG107" s="255"/>
      <c r="AH107" s="255"/>
      <c r="AI107" s="255"/>
      <c r="AJ107" s="255"/>
      <c r="AK107" s="256"/>
      <c r="AL107" s="255"/>
      <c r="AM107" s="255"/>
      <c r="AN107" s="255"/>
      <c r="AO107" s="255"/>
      <c r="AP107" s="257"/>
      <c r="AQ107" s="256"/>
      <c r="AR107" s="255"/>
      <c r="AS107" s="255"/>
      <c r="AT107" s="255"/>
      <c r="AU107" s="255"/>
      <c r="AV107" s="234"/>
      <c r="AW107" s="256"/>
      <c r="AX107" s="255"/>
      <c r="AY107" s="255"/>
      <c r="AZ107" s="255"/>
      <c r="BA107" s="255"/>
      <c r="BB107" s="234"/>
      <c r="BC107" s="256"/>
      <c r="BD107" s="255"/>
      <c r="BE107" s="255"/>
      <c r="BF107" s="255"/>
      <c r="BG107" s="255"/>
      <c r="BH107" s="234"/>
      <c r="BI107" s="256"/>
      <c r="BJ107" s="255"/>
      <c r="BK107" s="255"/>
      <c r="BL107" s="255"/>
      <c r="BM107" s="255"/>
    </row>
    <row r="108" spans="1:81" x14ac:dyDescent="0.2">
      <c r="A108" s="233"/>
      <c r="B108" s="233"/>
      <c r="C108" s="233"/>
      <c r="D108" s="233"/>
      <c r="E108" s="233"/>
      <c r="F108" s="233"/>
      <c r="G108" s="233"/>
      <c r="H108" s="233"/>
      <c r="I108" s="233"/>
      <c r="J108" s="233"/>
      <c r="K108" s="328"/>
      <c r="L108" s="328"/>
      <c r="M108" s="328"/>
      <c r="N108" s="328"/>
      <c r="O108" s="328"/>
      <c r="P108" s="328"/>
      <c r="Q108" s="328"/>
      <c r="R108" s="328"/>
      <c r="S108" s="235"/>
      <c r="T108" s="235"/>
      <c r="U108" s="251"/>
      <c r="V108" s="252"/>
      <c r="W108" s="234"/>
      <c r="X108" s="234"/>
      <c r="Y108" s="234"/>
      <c r="Z108" s="234"/>
      <c r="AA108" s="234"/>
      <c r="AB108" s="234"/>
      <c r="AC108" s="236"/>
      <c r="AD108" s="234"/>
      <c r="AE108" s="236"/>
      <c r="AF108" s="234"/>
      <c r="AG108" s="234"/>
      <c r="AH108" s="234"/>
      <c r="AI108" s="234"/>
      <c r="AJ108" s="234"/>
      <c r="AK108" s="236"/>
      <c r="AL108" s="234"/>
      <c r="AM108" s="234"/>
      <c r="AN108" s="234"/>
      <c r="AO108" s="234"/>
      <c r="AP108" s="258"/>
      <c r="AQ108" s="236"/>
      <c r="AR108" s="234"/>
      <c r="AS108" s="234"/>
      <c r="AT108" s="234"/>
      <c r="AU108" s="234"/>
      <c r="AV108" s="234"/>
      <c r="AW108" s="236"/>
      <c r="AX108" s="234"/>
      <c r="AY108" s="234"/>
      <c r="AZ108" s="234"/>
      <c r="BA108" s="234"/>
      <c r="BB108" s="234"/>
      <c r="BC108" s="236"/>
      <c r="BD108" s="234"/>
      <c r="BE108" s="234"/>
      <c r="BF108" s="234"/>
      <c r="BG108" s="234"/>
      <c r="BH108" s="234"/>
      <c r="BI108" s="236"/>
      <c r="BJ108" s="234"/>
      <c r="BK108" s="234"/>
      <c r="BL108" s="234"/>
      <c r="BM108" s="234"/>
    </row>
    <row r="109" spans="1:81" x14ac:dyDescent="0.2">
      <c r="A109" s="233"/>
      <c r="B109" s="233"/>
      <c r="C109" s="233"/>
      <c r="D109" s="233"/>
      <c r="E109" s="233"/>
      <c r="F109" s="233"/>
      <c r="G109" s="233"/>
      <c r="H109" s="233"/>
      <c r="I109" s="233"/>
      <c r="J109" s="233"/>
      <c r="K109" s="328"/>
      <c r="L109" s="328"/>
      <c r="M109" s="328"/>
      <c r="N109" s="328"/>
      <c r="O109" s="328"/>
      <c r="P109" s="328"/>
      <c r="Q109" s="328"/>
      <c r="R109" s="328"/>
      <c r="S109" s="235"/>
      <c r="T109" s="235"/>
      <c r="U109" s="251"/>
      <c r="V109" s="252"/>
      <c r="W109" s="234"/>
      <c r="X109" s="234"/>
      <c r="Y109" s="234"/>
      <c r="Z109" s="234"/>
      <c r="AA109" s="234"/>
      <c r="AB109" s="234"/>
      <c r="AC109" s="236"/>
      <c r="AD109" s="234"/>
      <c r="AE109" s="236"/>
      <c r="AF109" s="234"/>
      <c r="AG109" s="234"/>
      <c r="AH109" s="234"/>
      <c r="AI109" s="234"/>
      <c r="AJ109" s="234"/>
      <c r="AK109" s="236"/>
      <c r="AL109" s="234"/>
      <c r="AM109" s="234"/>
      <c r="AN109" s="234"/>
      <c r="AO109" s="234"/>
      <c r="AP109" s="258"/>
      <c r="AQ109" s="236"/>
      <c r="AR109" s="234"/>
      <c r="AS109" s="234"/>
      <c r="AT109" s="234"/>
      <c r="AU109" s="234"/>
      <c r="AV109" s="234"/>
      <c r="AW109" s="236"/>
      <c r="AX109" s="234"/>
      <c r="AY109" s="234"/>
      <c r="AZ109" s="234"/>
      <c r="BA109" s="234"/>
      <c r="BB109" s="234"/>
      <c r="BC109" s="236"/>
      <c r="BD109" s="234"/>
      <c r="BE109" s="234"/>
      <c r="BF109" s="234"/>
      <c r="BG109" s="234"/>
      <c r="BH109" s="234"/>
      <c r="BI109" s="236"/>
      <c r="BJ109" s="234"/>
      <c r="BK109" s="234"/>
      <c r="BL109" s="234"/>
      <c r="BM109" s="234"/>
    </row>
    <row r="110" spans="1:81" ht="15.75" customHeight="1" x14ac:dyDescent="0.2">
      <c r="A110" s="30" t="s">
        <v>190</v>
      </c>
      <c r="B110" s="399" t="s">
        <v>253</v>
      </c>
      <c r="C110" s="399"/>
      <c r="D110" s="399"/>
      <c r="E110" s="399"/>
      <c r="F110" s="399"/>
      <c r="G110" s="399"/>
      <c r="H110" s="399"/>
      <c r="I110" s="399"/>
      <c r="J110" s="399"/>
      <c r="K110" s="399"/>
      <c r="L110" s="399"/>
      <c r="M110" s="399"/>
      <c r="N110" s="399"/>
      <c r="O110" s="399"/>
      <c r="P110" s="399"/>
      <c r="Q110" s="399"/>
      <c r="R110" s="399"/>
      <c r="S110" s="399"/>
      <c r="T110" s="399"/>
      <c r="U110" s="399"/>
      <c r="V110" s="399"/>
      <c r="W110" s="399"/>
      <c r="X110" s="399"/>
      <c r="Y110" s="399"/>
      <c r="Z110" s="399"/>
      <c r="AA110" s="355"/>
      <c r="AB110" s="355"/>
      <c r="AC110" s="355"/>
      <c r="AD110" s="355"/>
      <c r="AE110" s="259"/>
      <c r="AG110" s="260"/>
      <c r="AH110" s="260"/>
      <c r="AI110" s="260"/>
      <c r="AJ110" s="234"/>
      <c r="AK110" s="259"/>
      <c r="AL110" s="260"/>
      <c r="AM110" s="260"/>
      <c r="AN110" s="260"/>
      <c r="AO110" s="260"/>
      <c r="AP110" s="258"/>
      <c r="AQ110" s="259"/>
      <c r="AR110" s="260"/>
      <c r="AS110" s="260"/>
      <c r="AT110" s="260"/>
      <c r="AU110" s="260"/>
      <c r="AV110" s="234"/>
      <c r="AW110" s="259"/>
      <c r="AX110" s="260"/>
      <c r="AY110" s="260"/>
      <c r="AZ110" s="260"/>
      <c r="BA110" s="260"/>
      <c r="BB110" s="234"/>
      <c r="BC110" s="259"/>
      <c r="BD110" s="260"/>
      <c r="BE110" s="260"/>
      <c r="BF110" s="260"/>
      <c r="BG110" s="260"/>
      <c r="BH110" s="234"/>
      <c r="BI110" s="259"/>
      <c r="BJ110" s="260"/>
      <c r="BK110" s="260"/>
      <c r="BL110" s="260"/>
      <c r="BM110" s="260"/>
    </row>
    <row r="111" spans="1:81" ht="15.75" x14ac:dyDescent="0.2">
      <c r="A111" s="9"/>
      <c r="B111" s="399"/>
      <c r="C111" s="399"/>
      <c r="D111" s="399"/>
      <c r="E111" s="399"/>
      <c r="F111" s="399"/>
      <c r="G111" s="399"/>
      <c r="H111" s="399"/>
      <c r="I111" s="399"/>
      <c r="J111" s="399"/>
      <c r="K111" s="399"/>
      <c r="L111" s="399"/>
      <c r="M111" s="399"/>
      <c r="N111" s="399"/>
      <c r="O111" s="399"/>
      <c r="P111" s="399"/>
      <c r="Q111" s="399"/>
      <c r="R111" s="399"/>
      <c r="S111" s="399"/>
      <c r="T111" s="399"/>
      <c r="U111" s="399"/>
      <c r="V111" s="399"/>
      <c r="W111" s="399"/>
      <c r="X111" s="399"/>
      <c r="Y111" s="399"/>
      <c r="Z111" s="399"/>
      <c r="AA111" s="355"/>
      <c r="AB111" s="355"/>
      <c r="AC111" s="356"/>
      <c r="AD111" s="356"/>
      <c r="AE111" s="236"/>
      <c r="AF111" s="344"/>
      <c r="AG111" s="234"/>
      <c r="AH111" s="234"/>
      <c r="AI111" s="234"/>
      <c r="AJ111" s="234"/>
      <c r="AK111" s="236"/>
      <c r="AL111" s="234"/>
      <c r="AM111" s="234"/>
      <c r="AN111" s="234"/>
      <c r="AO111" s="234"/>
      <c r="AP111" s="258"/>
      <c r="AQ111" s="236"/>
      <c r="AR111" s="234"/>
      <c r="AS111" s="234"/>
      <c r="AT111" s="234"/>
      <c r="AU111" s="234"/>
      <c r="AV111" s="234"/>
      <c r="AW111" s="236"/>
      <c r="AX111" s="234"/>
      <c r="AY111" s="234"/>
      <c r="AZ111" s="234"/>
      <c r="BA111" s="234"/>
      <c r="BB111" s="234"/>
      <c r="BC111" s="236"/>
      <c r="BD111" s="234"/>
      <c r="BE111" s="234"/>
      <c r="BF111" s="234"/>
      <c r="BG111" s="234"/>
      <c r="BH111" s="234"/>
      <c r="BI111" s="236"/>
      <c r="BJ111" s="234"/>
      <c r="BK111" s="234"/>
      <c r="BL111" s="234"/>
      <c r="BM111" s="234"/>
    </row>
    <row r="112" spans="1:81" ht="15.75" x14ac:dyDescent="0.2">
      <c r="A112" s="357" t="s">
        <v>48</v>
      </c>
      <c r="B112" s="529" t="s">
        <v>49</v>
      </c>
      <c r="C112" s="529"/>
      <c r="D112" s="529"/>
      <c r="E112" s="529"/>
      <c r="F112" s="529"/>
      <c r="G112" s="529"/>
      <c r="H112" s="529"/>
      <c r="I112" s="529"/>
      <c r="J112" s="529"/>
      <c r="K112" s="529"/>
      <c r="L112" s="529"/>
      <c r="M112" s="529"/>
      <c r="N112" s="529"/>
      <c r="O112" s="529"/>
      <c r="P112" s="529"/>
      <c r="Q112" s="529"/>
      <c r="R112" s="529"/>
      <c r="S112" s="529"/>
      <c r="T112" s="529"/>
      <c r="U112" s="529"/>
      <c r="V112" s="529"/>
      <c r="W112" s="529"/>
      <c r="X112" s="529"/>
      <c r="Y112" s="529"/>
      <c r="Z112" s="529"/>
      <c r="AA112" s="529"/>
      <c r="AB112" s="529"/>
      <c r="AC112" s="529"/>
      <c r="AD112" s="529"/>
      <c r="AE112" s="261"/>
      <c r="AF112" s="344"/>
      <c r="AG112" s="34"/>
      <c r="AH112" s="34"/>
      <c r="AI112" s="34"/>
      <c r="AJ112" s="234"/>
      <c r="AK112" s="261"/>
      <c r="AL112" s="34"/>
      <c r="AM112" s="34"/>
      <c r="AN112" s="34"/>
      <c r="AO112" s="34"/>
      <c r="AP112" s="258"/>
      <c r="AQ112" s="261"/>
      <c r="AR112" s="34"/>
      <c r="AS112" s="34"/>
      <c r="AT112" s="34"/>
      <c r="AU112" s="34"/>
      <c r="AV112" s="234"/>
      <c r="AW112" s="261"/>
      <c r="AX112" s="34"/>
      <c r="AY112" s="34"/>
      <c r="AZ112" s="34"/>
      <c r="BA112" s="34"/>
      <c r="BB112" s="234"/>
      <c r="BC112" s="261"/>
      <c r="BD112" s="34"/>
      <c r="BE112" s="34"/>
      <c r="BF112" s="34"/>
      <c r="BG112" s="34"/>
      <c r="BH112" s="234"/>
      <c r="BI112" s="261"/>
      <c r="BJ112" s="34"/>
      <c r="BK112" s="34"/>
      <c r="BL112" s="34"/>
      <c r="BM112" s="34"/>
    </row>
    <row r="113" spans="1:65" x14ac:dyDescent="0.2">
      <c r="A113" s="345"/>
      <c r="B113" s="529" t="s">
        <v>50</v>
      </c>
      <c r="C113" s="529"/>
      <c r="D113" s="529"/>
      <c r="E113" s="529"/>
      <c r="F113" s="529"/>
      <c r="G113" s="529"/>
      <c r="H113" s="529"/>
      <c r="I113" s="529"/>
      <c r="J113" s="529"/>
      <c r="K113" s="529"/>
      <c r="L113" s="529"/>
      <c r="M113" s="529"/>
      <c r="N113" s="529"/>
      <c r="O113" s="529"/>
      <c r="P113" s="529"/>
      <c r="Q113" s="529"/>
      <c r="R113" s="529"/>
      <c r="S113" s="529"/>
      <c r="T113" s="529"/>
      <c r="U113" s="529"/>
      <c r="V113" s="529"/>
      <c r="W113" s="529"/>
      <c r="X113" s="529"/>
      <c r="Y113" s="529"/>
      <c r="Z113" s="529"/>
      <c r="AA113" s="529"/>
      <c r="AB113" s="529"/>
      <c r="AC113" s="529"/>
      <c r="AD113" s="529"/>
      <c r="AE113" s="261"/>
      <c r="AH113" s="34"/>
      <c r="AI113" s="34"/>
      <c r="AK113" s="261"/>
      <c r="AL113" s="34"/>
      <c r="AM113" s="34"/>
      <c r="AN113" s="34"/>
      <c r="AO113" s="34"/>
      <c r="AP113" s="262"/>
      <c r="AQ113" s="261"/>
      <c r="AR113" s="34"/>
      <c r="AS113" s="34"/>
      <c r="AT113" s="34"/>
      <c r="AU113" s="34"/>
      <c r="AW113" s="261"/>
      <c r="AX113" s="34"/>
      <c r="AY113" s="34"/>
      <c r="AZ113" s="34"/>
      <c r="BA113" s="34"/>
      <c r="BC113" s="261"/>
      <c r="BD113" s="34"/>
      <c r="BE113" s="34"/>
      <c r="BF113" s="34"/>
      <c r="BG113" s="34"/>
      <c r="BI113" s="261"/>
      <c r="BJ113" s="34"/>
      <c r="BK113" s="34"/>
      <c r="BL113" s="34"/>
      <c r="BM113" s="34"/>
    </row>
    <row r="114" spans="1:65" ht="15.75" x14ac:dyDescent="0.2">
      <c r="A114" s="354">
        <v>1</v>
      </c>
      <c r="B114" s="397" t="s">
        <v>254</v>
      </c>
      <c r="C114" s="397"/>
      <c r="D114" s="397"/>
      <c r="E114" s="397"/>
      <c r="F114" s="397"/>
      <c r="G114" s="397"/>
      <c r="H114" s="397"/>
      <c r="I114" s="397"/>
      <c r="J114" s="397"/>
      <c r="K114" s="397"/>
      <c r="L114" s="397"/>
      <c r="M114" s="397"/>
      <c r="N114" s="397"/>
      <c r="O114" s="397"/>
      <c r="P114" s="397"/>
      <c r="Q114" s="397"/>
      <c r="R114" s="397"/>
      <c r="S114" s="397"/>
      <c r="T114" s="397"/>
      <c r="U114" s="397"/>
      <c r="V114" s="397"/>
      <c r="W114" s="397"/>
      <c r="X114" s="397"/>
      <c r="Y114" s="397"/>
      <c r="Z114" s="397"/>
      <c r="AA114" s="347"/>
      <c r="AB114" s="347"/>
      <c r="AC114" s="347"/>
      <c r="AD114" s="347"/>
      <c r="AE114" s="263"/>
      <c r="AH114" s="264"/>
      <c r="AI114" s="264"/>
      <c r="AK114" s="263"/>
      <c r="AL114" s="264"/>
      <c r="AM114" s="264"/>
      <c r="AN114" s="264"/>
      <c r="AO114" s="264"/>
      <c r="AP114" s="262"/>
      <c r="AQ114" s="263"/>
      <c r="AR114" s="264"/>
      <c r="AS114" s="264"/>
      <c r="AT114" s="264"/>
      <c r="AU114" s="264"/>
      <c r="AW114" s="263"/>
      <c r="AX114" s="264"/>
      <c r="AY114" s="264"/>
      <c r="AZ114" s="264"/>
      <c r="BA114" s="264"/>
      <c r="BC114" s="263"/>
      <c r="BD114" s="264"/>
      <c r="BE114" s="264"/>
      <c r="BF114" s="264"/>
      <c r="BG114" s="264"/>
      <c r="BI114" s="263"/>
      <c r="BJ114" s="264"/>
      <c r="BK114" s="264"/>
      <c r="BL114" s="264"/>
      <c r="BM114" s="264"/>
    </row>
    <row r="115" spans="1:65" ht="15.75" x14ac:dyDescent="0.2">
      <c r="A115" s="354">
        <v>2</v>
      </c>
      <c r="B115" s="397" t="s">
        <v>255</v>
      </c>
      <c r="C115" s="397"/>
      <c r="D115" s="397"/>
      <c r="E115" s="397"/>
      <c r="F115" s="397"/>
      <c r="G115" s="397"/>
      <c r="H115" s="397"/>
      <c r="I115" s="397"/>
      <c r="J115" s="397"/>
      <c r="K115" s="397"/>
      <c r="L115" s="397"/>
      <c r="M115" s="397"/>
      <c r="N115" s="397"/>
      <c r="O115" s="397"/>
      <c r="P115" s="397"/>
      <c r="Q115" s="397"/>
      <c r="R115" s="397"/>
      <c r="S115" s="397"/>
      <c r="T115" s="397"/>
      <c r="U115" s="397"/>
      <c r="V115" s="397"/>
      <c r="W115" s="397"/>
      <c r="X115" s="397"/>
      <c r="Y115" s="397"/>
      <c r="Z115" s="397"/>
      <c r="AA115" s="347"/>
      <c r="AB115" s="347"/>
      <c r="AC115" s="347"/>
      <c r="AD115" s="347"/>
      <c r="AE115" s="263"/>
      <c r="AH115" s="264"/>
      <c r="AI115" s="264"/>
      <c r="AK115" s="263"/>
      <c r="AL115" s="264"/>
      <c r="AM115" s="264"/>
      <c r="AN115" s="264"/>
      <c r="AO115" s="264"/>
      <c r="AP115" s="262"/>
      <c r="AQ115" s="263"/>
      <c r="AR115" s="264"/>
      <c r="AS115" s="264"/>
      <c r="AT115" s="264"/>
      <c r="AU115" s="264"/>
      <c r="AW115" s="263"/>
      <c r="AX115" s="264"/>
      <c r="AY115" s="264"/>
      <c r="AZ115" s="264"/>
      <c r="BA115" s="264"/>
      <c r="BC115" s="263"/>
      <c r="BD115" s="264"/>
      <c r="BE115" s="264"/>
      <c r="BF115" s="264"/>
      <c r="BG115" s="264"/>
      <c r="BI115" s="263"/>
      <c r="BJ115" s="264"/>
      <c r="BK115" s="264"/>
      <c r="BL115" s="264"/>
      <c r="BM115" s="264"/>
    </row>
    <row r="116" spans="1:65" ht="15.75" x14ac:dyDescent="0.2">
      <c r="A116" s="354">
        <v>3</v>
      </c>
      <c r="B116" s="397" t="s">
        <v>256</v>
      </c>
      <c r="C116" s="397"/>
      <c r="D116" s="397"/>
      <c r="E116" s="397"/>
      <c r="F116" s="397"/>
      <c r="G116" s="397"/>
      <c r="H116" s="397"/>
      <c r="I116" s="397"/>
      <c r="J116" s="397"/>
      <c r="K116" s="397"/>
      <c r="L116" s="397"/>
      <c r="M116" s="397"/>
      <c r="N116" s="397"/>
      <c r="O116" s="397"/>
      <c r="P116" s="397"/>
      <c r="Q116" s="397"/>
      <c r="R116" s="397"/>
      <c r="S116" s="397"/>
      <c r="T116" s="397"/>
      <c r="U116" s="397"/>
      <c r="V116" s="397"/>
      <c r="W116" s="397"/>
      <c r="X116" s="397"/>
      <c r="Y116" s="397"/>
      <c r="Z116" s="397"/>
      <c r="AA116" s="347"/>
      <c r="AB116" s="347"/>
      <c r="AC116" s="347"/>
      <c r="AD116" s="347"/>
      <c r="AE116" s="263"/>
      <c r="AH116" s="264"/>
      <c r="AI116" s="264"/>
      <c r="AK116" s="263"/>
      <c r="AL116" s="264"/>
      <c r="AM116" s="264"/>
      <c r="AN116" s="264"/>
      <c r="AO116" s="264"/>
      <c r="AP116" s="262"/>
      <c r="AQ116" s="263"/>
      <c r="AR116" s="264"/>
      <c r="AS116" s="264"/>
      <c r="AT116" s="264"/>
      <c r="AU116" s="264"/>
      <c r="AW116" s="263"/>
      <c r="AX116" s="264"/>
      <c r="AY116" s="264"/>
      <c r="AZ116" s="264"/>
      <c r="BA116" s="264"/>
      <c r="BC116" s="263"/>
      <c r="BD116" s="264"/>
      <c r="BE116" s="264"/>
      <c r="BF116" s="264"/>
      <c r="BG116" s="264"/>
      <c r="BI116" s="263"/>
      <c r="BJ116" s="264"/>
      <c r="BK116" s="264"/>
      <c r="BL116" s="264"/>
      <c r="BM116" s="264"/>
    </row>
    <row r="117" spans="1:65" ht="15.75" x14ac:dyDescent="0.2">
      <c r="A117" s="354">
        <v>4</v>
      </c>
      <c r="B117" s="397" t="s">
        <v>257</v>
      </c>
      <c r="C117" s="397"/>
      <c r="D117" s="397"/>
      <c r="E117" s="397"/>
      <c r="F117" s="397"/>
      <c r="G117" s="397"/>
      <c r="H117" s="397"/>
      <c r="I117" s="397"/>
      <c r="J117" s="397"/>
      <c r="K117" s="397"/>
      <c r="L117" s="397"/>
      <c r="M117" s="397"/>
      <c r="N117" s="397"/>
      <c r="O117" s="397"/>
      <c r="P117" s="397"/>
      <c r="Q117" s="397"/>
      <c r="R117" s="397"/>
      <c r="S117" s="397"/>
      <c r="T117" s="397"/>
      <c r="U117" s="397"/>
      <c r="V117" s="397"/>
      <c r="W117" s="397"/>
      <c r="X117" s="397"/>
      <c r="Y117" s="397"/>
      <c r="Z117" s="397"/>
      <c r="AA117" s="347"/>
      <c r="AB117" s="347"/>
      <c r="AC117" s="347"/>
      <c r="AD117" s="347"/>
      <c r="AE117" s="263"/>
      <c r="AH117" s="264"/>
      <c r="AI117" s="264"/>
      <c r="AK117" s="263"/>
      <c r="AL117" s="264"/>
      <c r="AM117" s="264"/>
      <c r="AN117" s="264"/>
      <c r="AO117" s="264"/>
      <c r="AP117" s="262"/>
      <c r="AQ117" s="263"/>
      <c r="AR117" s="264"/>
      <c r="AS117" s="264"/>
      <c r="AT117" s="264"/>
      <c r="AU117" s="264"/>
      <c r="AW117" s="263"/>
      <c r="AX117" s="264"/>
      <c r="AY117" s="264"/>
      <c r="AZ117" s="264"/>
      <c r="BA117" s="264"/>
      <c r="BC117" s="263"/>
      <c r="BD117" s="264"/>
      <c r="BE117" s="264"/>
      <c r="BF117" s="264"/>
      <c r="BG117" s="264"/>
      <c r="BI117" s="263"/>
      <c r="BJ117" s="264"/>
      <c r="BK117" s="264"/>
      <c r="BL117" s="264"/>
      <c r="BM117" s="264"/>
    </row>
    <row r="118" spans="1:65" ht="15.75" x14ac:dyDescent="0.2">
      <c r="A118" s="354">
        <v>5</v>
      </c>
      <c r="B118" s="397" t="s">
        <v>258</v>
      </c>
      <c r="C118" s="397"/>
      <c r="D118" s="397"/>
      <c r="E118" s="397"/>
      <c r="F118" s="397"/>
      <c r="G118" s="397"/>
      <c r="H118" s="397"/>
      <c r="I118" s="397"/>
      <c r="J118" s="397"/>
      <c r="K118" s="397"/>
      <c r="L118" s="397"/>
      <c r="M118" s="397"/>
      <c r="N118" s="397"/>
      <c r="O118" s="397"/>
      <c r="P118" s="397"/>
      <c r="Q118" s="397"/>
      <c r="R118" s="397"/>
      <c r="S118" s="397"/>
      <c r="T118" s="397"/>
      <c r="U118" s="397"/>
      <c r="V118" s="397"/>
      <c r="W118" s="397"/>
      <c r="X118" s="397"/>
      <c r="Y118" s="397"/>
      <c r="Z118" s="397"/>
      <c r="AA118" s="347"/>
      <c r="AB118" s="347"/>
      <c r="AC118" s="347"/>
      <c r="AD118" s="347"/>
      <c r="AE118" s="263"/>
      <c r="AH118" s="264"/>
      <c r="AI118" s="264"/>
      <c r="AK118" s="263"/>
      <c r="AL118" s="264"/>
      <c r="AM118" s="264"/>
      <c r="AN118" s="264"/>
      <c r="AO118" s="264"/>
      <c r="AP118" s="262"/>
      <c r="AQ118" s="263"/>
      <c r="AR118" s="264"/>
      <c r="AS118" s="264"/>
      <c r="AT118" s="264"/>
      <c r="AU118" s="264"/>
      <c r="AW118" s="263"/>
      <c r="AX118" s="264"/>
      <c r="AY118" s="264"/>
      <c r="AZ118" s="264"/>
      <c r="BA118" s="264"/>
      <c r="BC118" s="263"/>
      <c r="BD118" s="264"/>
      <c r="BE118" s="264"/>
      <c r="BF118" s="264"/>
      <c r="BG118" s="264"/>
      <c r="BI118" s="263"/>
      <c r="BJ118" s="264"/>
      <c r="BK118" s="264"/>
      <c r="BL118" s="264"/>
      <c r="BM118" s="264"/>
    </row>
    <row r="119" spans="1:65" ht="15.75" x14ac:dyDescent="0.2">
      <c r="A119" s="354">
        <v>6</v>
      </c>
      <c r="B119" s="373" t="s">
        <v>259</v>
      </c>
      <c r="C119" s="264"/>
      <c r="D119" s="347"/>
      <c r="E119" s="347"/>
      <c r="F119" s="347"/>
      <c r="G119" s="347"/>
      <c r="H119" s="347"/>
      <c r="I119" s="347"/>
      <c r="J119" s="347"/>
      <c r="K119" s="347"/>
      <c r="L119" s="347"/>
      <c r="M119" s="347"/>
      <c r="N119" s="347"/>
      <c r="O119" s="347"/>
      <c r="P119" s="347"/>
      <c r="Q119" s="347"/>
      <c r="R119" s="347"/>
      <c r="S119" s="347"/>
      <c r="T119" s="347"/>
      <c r="U119" s="347"/>
      <c r="V119" s="347"/>
      <c r="W119" s="347"/>
      <c r="X119" s="347"/>
      <c r="Y119" s="347"/>
      <c r="Z119" s="347"/>
      <c r="AA119" s="347"/>
      <c r="AB119" s="347"/>
      <c r="AC119" s="347"/>
      <c r="AD119" s="347"/>
      <c r="AE119" s="263"/>
      <c r="AH119" s="264"/>
      <c r="AI119" s="264"/>
      <c r="AK119" s="263"/>
      <c r="AL119" s="264"/>
      <c r="AM119" s="264"/>
      <c r="AN119" s="264"/>
      <c r="AO119" s="264"/>
      <c r="AP119" s="262"/>
      <c r="AQ119" s="263"/>
      <c r="AR119" s="264"/>
      <c r="AS119" s="264"/>
      <c r="AT119" s="264"/>
      <c r="AU119" s="264"/>
      <c r="AW119" s="263"/>
      <c r="AX119" s="264"/>
      <c r="AY119" s="264"/>
      <c r="AZ119" s="264"/>
      <c r="BA119" s="264"/>
      <c r="BC119" s="263"/>
      <c r="BD119" s="264"/>
      <c r="BE119" s="264"/>
      <c r="BF119" s="264"/>
      <c r="BG119" s="264"/>
      <c r="BI119" s="263"/>
      <c r="BJ119" s="264"/>
      <c r="BK119" s="264"/>
      <c r="BL119" s="264"/>
      <c r="BM119" s="264"/>
    </row>
    <row r="120" spans="1:65" ht="15.75" x14ac:dyDescent="0.2">
      <c r="A120" s="354">
        <v>7</v>
      </c>
      <c r="B120" s="373" t="s">
        <v>260</v>
      </c>
      <c r="C120" s="264"/>
      <c r="D120" s="348"/>
      <c r="E120" s="348"/>
      <c r="F120" s="348"/>
      <c r="G120" s="348"/>
      <c r="H120" s="348"/>
      <c r="I120" s="348"/>
      <c r="J120" s="348"/>
      <c r="K120" s="348"/>
      <c r="L120" s="348"/>
      <c r="M120" s="348"/>
      <c r="N120" s="348"/>
      <c r="O120" s="348"/>
      <c r="P120" s="348"/>
      <c r="Q120" s="348"/>
      <c r="R120" s="348"/>
      <c r="S120" s="348"/>
      <c r="T120" s="348"/>
      <c r="U120" s="348"/>
      <c r="V120" s="348"/>
      <c r="W120" s="348"/>
      <c r="X120" s="348"/>
      <c r="Y120" s="348"/>
      <c r="Z120" s="348"/>
      <c r="AA120" s="348"/>
      <c r="AB120" s="348"/>
      <c r="AC120" s="348"/>
      <c r="AD120" s="348"/>
      <c r="AE120" s="265"/>
      <c r="AH120" s="266"/>
      <c r="AI120" s="266"/>
      <c r="AK120" s="265"/>
      <c r="AL120" s="266"/>
      <c r="AM120" s="266"/>
      <c r="AN120" s="266"/>
      <c r="AO120" s="266"/>
      <c r="AP120" s="262"/>
      <c r="AQ120" s="265"/>
      <c r="AR120" s="266"/>
      <c r="AS120" s="266"/>
      <c r="AT120" s="266"/>
      <c r="AU120" s="266"/>
      <c r="AW120" s="265"/>
      <c r="AX120" s="266"/>
      <c r="AY120" s="266"/>
      <c r="AZ120" s="266"/>
      <c r="BA120" s="266"/>
      <c r="BC120" s="265"/>
      <c r="BD120" s="266"/>
      <c r="BE120" s="266"/>
      <c r="BF120" s="266"/>
      <c r="BG120" s="266"/>
      <c r="BI120" s="265"/>
      <c r="BJ120" s="266"/>
      <c r="BK120" s="266"/>
      <c r="BL120" s="266"/>
      <c r="BM120" s="266"/>
    </row>
    <row r="121" spans="1:65" ht="15.75" x14ac:dyDescent="0.2">
      <c r="A121" s="354">
        <v>8</v>
      </c>
      <c r="B121" s="373" t="s">
        <v>261</v>
      </c>
      <c r="C121" s="266"/>
      <c r="D121" s="347"/>
      <c r="E121" s="347"/>
      <c r="F121" s="347"/>
      <c r="G121" s="347"/>
      <c r="H121" s="347"/>
      <c r="I121" s="347"/>
      <c r="J121" s="347"/>
      <c r="K121" s="347"/>
      <c r="L121" s="347"/>
      <c r="M121" s="347"/>
      <c r="N121" s="347"/>
      <c r="O121" s="347"/>
      <c r="P121" s="347"/>
      <c r="Q121" s="347"/>
      <c r="R121" s="347"/>
      <c r="S121" s="347"/>
      <c r="T121" s="347"/>
      <c r="U121" s="347"/>
      <c r="V121" s="347"/>
      <c r="W121" s="347"/>
      <c r="X121" s="347"/>
      <c r="Y121" s="347"/>
      <c r="Z121" s="347"/>
      <c r="AA121" s="347"/>
      <c r="AB121" s="347"/>
      <c r="AC121" s="347"/>
      <c r="AD121" s="347"/>
      <c r="AE121" s="263"/>
      <c r="AH121" s="264"/>
      <c r="AI121" s="264"/>
      <c r="AK121" s="263"/>
      <c r="AL121" s="264"/>
      <c r="AM121" s="264"/>
      <c r="AN121" s="264"/>
      <c r="AO121" s="264"/>
      <c r="AP121" s="262"/>
      <c r="AQ121" s="263"/>
      <c r="AR121" s="264"/>
      <c r="AS121" s="264"/>
      <c r="AT121" s="264"/>
      <c r="AU121" s="264"/>
      <c r="AW121" s="263"/>
      <c r="AX121" s="264"/>
      <c r="AY121" s="264"/>
      <c r="AZ121" s="264"/>
      <c r="BA121" s="264"/>
      <c r="BC121" s="263"/>
      <c r="BD121" s="264"/>
      <c r="BE121" s="264"/>
      <c r="BF121" s="264"/>
      <c r="BG121" s="264"/>
      <c r="BI121" s="263"/>
      <c r="BJ121" s="264"/>
      <c r="BK121" s="264"/>
      <c r="BL121" s="264"/>
      <c r="BM121" s="264"/>
    </row>
    <row r="122" spans="1:65" ht="15.75" x14ac:dyDescent="0.2">
      <c r="A122" s="354"/>
      <c r="B122" s="344" t="s">
        <v>183</v>
      </c>
      <c r="C122" s="268"/>
      <c r="D122" s="347"/>
      <c r="E122" s="347"/>
      <c r="F122" s="347"/>
      <c r="G122" s="347"/>
      <c r="H122" s="347"/>
      <c r="I122" s="347"/>
      <c r="J122" s="347"/>
      <c r="K122" s="347"/>
      <c r="L122" s="347"/>
      <c r="M122" s="347"/>
      <c r="N122" s="347"/>
      <c r="O122" s="347"/>
      <c r="P122" s="347"/>
      <c r="Q122" s="347"/>
      <c r="R122" s="347"/>
      <c r="S122" s="347"/>
      <c r="T122" s="347"/>
      <c r="U122" s="347"/>
      <c r="V122" s="347"/>
      <c r="W122" s="347"/>
      <c r="X122" s="347"/>
      <c r="Y122" s="347"/>
      <c r="Z122" s="347"/>
      <c r="AA122" s="347"/>
      <c r="AB122" s="347"/>
      <c r="AC122" s="347"/>
      <c r="AD122" s="347"/>
      <c r="AE122" s="263"/>
      <c r="AH122" s="264"/>
      <c r="AI122" s="264"/>
      <c r="AK122" s="263"/>
      <c r="AL122" s="264"/>
      <c r="AM122" s="264"/>
      <c r="AN122" s="264"/>
      <c r="AO122" s="264"/>
      <c r="AP122" s="262"/>
      <c r="AQ122" s="263"/>
      <c r="AR122" s="264"/>
      <c r="AS122" s="264"/>
      <c r="AT122" s="264"/>
      <c r="AU122" s="264"/>
      <c r="AW122" s="263"/>
      <c r="AX122" s="264"/>
      <c r="AY122" s="264"/>
      <c r="AZ122" s="264"/>
      <c r="BA122" s="264"/>
      <c r="BC122" s="263"/>
      <c r="BD122" s="264"/>
      <c r="BE122" s="264"/>
      <c r="BF122" s="264"/>
      <c r="BG122" s="264"/>
      <c r="BI122" s="263"/>
      <c r="BJ122" s="264"/>
      <c r="BK122" s="264"/>
      <c r="BL122" s="264"/>
      <c r="BM122" s="264"/>
    </row>
    <row r="123" spans="1:65" ht="15.75" x14ac:dyDescent="0.2">
      <c r="A123" s="354">
        <v>1</v>
      </c>
      <c r="B123" s="397" t="s">
        <v>262</v>
      </c>
      <c r="C123" s="397"/>
      <c r="D123" s="397"/>
      <c r="E123" s="397"/>
      <c r="F123" s="397"/>
      <c r="G123" s="397"/>
      <c r="H123" s="397"/>
      <c r="I123" s="397"/>
      <c r="J123" s="397"/>
      <c r="K123" s="397"/>
      <c r="L123" s="397"/>
      <c r="M123" s="397"/>
      <c r="N123" s="397"/>
      <c r="O123" s="397"/>
      <c r="P123" s="397"/>
      <c r="Q123" s="397"/>
      <c r="R123" s="397"/>
      <c r="S123" s="397"/>
      <c r="T123" s="397"/>
      <c r="U123" s="397"/>
      <c r="V123" s="397"/>
      <c r="W123" s="397"/>
      <c r="X123" s="397"/>
      <c r="Y123" s="397"/>
      <c r="Z123" s="397"/>
      <c r="AA123" s="347"/>
      <c r="AB123" s="347"/>
      <c r="AC123" s="347"/>
      <c r="AD123" s="347"/>
      <c r="AE123" s="263"/>
      <c r="AH123" s="264"/>
      <c r="AI123" s="264"/>
      <c r="AK123" s="263"/>
      <c r="AL123" s="264"/>
      <c r="AM123" s="264"/>
      <c r="AN123" s="264"/>
      <c r="AO123" s="264"/>
      <c r="AP123" s="262"/>
      <c r="AQ123" s="263"/>
      <c r="AR123" s="264"/>
      <c r="AS123" s="264"/>
      <c r="AT123" s="264"/>
      <c r="AU123" s="264"/>
      <c r="AW123" s="263"/>
      <c r="AX123" s="264"/>
      <c r="AY123" s="264"/>
      <c r="AZ123" s="264"/>
      <c r="BA123" s="264"/>
      <c r="BC123" s="263"/>
      <c r="BD123" s="264"/>
      <c r="BE123" s="264"/>
      <c r="BF123" s="264"/>
      <c r="BG123" s="264"/>
      <c r="BI123" s="263"/>
      <c r="BJ123" s="264"/>
      <c r="BK123" s="264"/>
      <c r="BL123" s="264"/>
      <c r="BM123" s="264"/>
    </row>
    <row r="124" spans="1:65" ht="15.75" x14ac:dyDescent="0.2">
      <c r="A124" s="354">
        <v>2</v>
      </c>
      <c r="B124" s="397" t="s">
        <v>263</v>
      </c>
      <c r="C124" s="397"/>
      <c r="D124" s="397"/>
      <c r="E124" s="397"/>
      <c r="F124" s="397"/>
      <c r="G124" s="397"/>
      <c r="H124" s="397"/>
      <c r="I124" s="397"/>
      <c r="J124" s="397"/>
      <c r="K124" s="397"/>
      <c r="L124" s="397"/>
      <c r="M124" s="397"/>
      <c r="N124" s="397"/>
      <c r="O124" s="397"/>
      <c r="P124" s="397"/>
      <c r="Q124" s="397"/>
      <c r="R124" s="397"/>
      <c r="S124" s="397"/>
      <c r="T124" s="397"/>
      <c r="U124" s="397"/>
      <c r="V124" s="397"/>
      <c r="W124" s="397"/>
      <c r="X124" s="397"/>
      <c r="Y124" s="397"/>
      <c r="Z124" s="397"/>
      <c r="AA124" s="347"/>
      <c r="AB124" s="347"/>
      <c r="AC124" s="347"/>
      <c r="AD124" s="347"/>
      <c r="AE124" s="263"/>
      <c r="AH124" s="264"/>
      <c r="AI124" s="264"/>
      <c r="AK124" s="263"/>
      <c r="AL124" s="264"/>
      <c r="AM124" s="264"/>
      <c r="AN124" s="264"/>
      <c r="AO124" s="264"/>
      <c r="AP124" s="262"/>
      <c r="AQ124" s="263"/>
      <c r="AR124" s="264"/>
      <c r="AS124" s="264"/>
      <c r="AT124" s="264"/>
      <c r="AU124" s="264"/>
      <c r="AW124" s="263"/>
      <c r="AX124" s="264"/>
      <c r="AY124" s="264"/>
      <c r="AZ124" s="264"/>
      <c r="BA124" s="264"/>
      <c r="BC124" s="263"/>
      <c r="BD124" s="264"/>
      <c r="BE124" s="264"/>
      <c r="BF124" s="264"/>
      <c r="BG124" s="264"/>
      <c r="BI124" s="263"/>
      <c r="BJ124" s="264"/>
      <c r="BK124" s="264"/>
      <c r="BL124" s="264"/>
      <c r="BM124" s="264"/>
    </row>
    <row r="125" spans="1:65" ht="32.25" customHeight="1" x14ac:dyDescent="0.2">
      <c r="A125" s="354">
        <v>3</v>
      </c>
      <c r="B125" s="398" t="s">
        <v>264</v>
      </c>
      <c r="C125" s="398"/>
      <c r="D125" s="398"/>
      <c r="E125" s="398"/>
      <c r="F125" s="398"/>
      <c r="G125" s="398"/>
      <c r="H125" s="398"/>
      <c r="I125" s="398"/>
      <c r="J125" s="398"/>
      <c r="K125" s="398"/>
      <c r="L125" s="398"/>
      <c r="M125" s="398"/>
      <c r="N125" s="398"/>
      <c r="O125" s="398"/>
      <c r="P125" s="398"/>
      <c r="Q125" s="398"/>
      <c r="R125" s="398"/>
      <c r="S125" s="398"/>
      <c r="T125" s="398"/>
      <c r="U125" s="398"/>
      <c r="V125" s="398"/>
      <c r="W125" s="398"/>
      <c r="X125" s="398"/>
      <c r="Y125" s="398"/>
      <c r="Z125" s="398"/>
      <c r="AA125" s="349"/>
      <c r="AB125" s="349"/>
      <c r="AC125" s="349"/>
      <c r="AD125" s="349"/>
      <c r="AE125" s="267"/>
      <c r="AH125" s="268"/>
      <c r="AI125" s="268"/>
      <c r="AK125" s="267"/>
      <c r="AL125" s="268"/>
      <c r="AM125" s="268"/>
      <c r="AN125" s="268"/>
      <c r="AO125" s="268"/>
      <c r="AP125" s="262"/>
      <c r="AQ125" s="267"/>
      <c r="AR125" s="268"/>
      <c r="AS125" s="268"/>
      <c r="AT125" s="268"/>
      <c r="AU125" s="268"/>
      <c r="AW125" s="267"/>
      <c r="AX125" s="268"/>
      <c r="AY125" s="268"/>
      <c r="AZ125" s="268"/>
      <c r="BA125" s="268"/>
      <c r="BC125" s="267"/>
      <c r="BD125" s="268"/>
      <c r="BE125" s="268"/>
      <c r="BF125" s="268"/>
      <c r="BG125" s="268"/>
      <c r="BI125" s="267"/>
      <c r="BJ125" s="268"/>
      <c r="BK125" s="268"/>
      <c r="BL125" s="268"/>
      <c r="BM125" s="268"/>
    </row>
    <row r="126" spans="1:65" ht="15.75" x14ac:dyDescent="0.2">
      <c r="A126" s="354"/>
      <c r="B126" s="344" t="s">
        <v>265</v>
      </c>
      <c r="C126" s="34"/>
      <c r="D126" s="347"/>
      <c r="E126" s="347"/>
      <c r="F126" s="347"/>
      <c r="G126" s="347"/>
      <c r="H126" s="347"/>
      <c r="I126" s="347"/>
      <c r="J126" s="347"/>
      <c r="K126" s="347"/>
      <c r="L126" s="347"/>
      <c r="M126" s="347"/>
      <c r="N126" s="347"/>
      <c r="O126" s="347"/>
      <c r="P126" s="347"/>
      <c r="Q126" s="347"/>
      <c r="R126" s="347"/>
      <c r="S126" s="347"/>
      <c r="T126" s="347"/>
      <c r="U126" s="347"/>
      <c r="V126" s="347"/>
      <c r="W126" s="347"/>
      <c r="X126" s="347"/>
      <c r="Y126" s="347"/>
      <c r="Z126" s="347"/>
      <c r="AA126" s="347"/>
      <c r="AB126" s="347"/>
      <c r="AC126" s="347"/>
      <c r="AD126" s="347"/>
      <c r="AE126" s="263"/>
      <c r="AH126" s="264"/>
      <c r="AI126" s="264"/>
      <c r="AK126" s="263"/>
      <c r="AL126" s="264"/>
      <c r="AM126" s="264"/>
      <c r="AN126" s="264"/>
      <c r="AO126" s="264"/>
      <c r="AP126" s="262"/>
      <c r="AQ126" s="263"/>
      <c r="AR126" s="264"/>
      <c r="AS126" s="264"/>
      <c r="AT126" s="264"/>
      <c r="AU126" s="264"/>
      <c r="AW126" s="263"/>
      <c r="AX126" s="264"/>
      <c r="AY126" s="264"/>
      <c r="AZ126" s="264"/>
      <c r="BA126" s="264"/>
      <c r="BC126" s="263"/>
      <c r="BD126" s="264"/>
      <c r="BE126" s="264"/>
      <c r="BF126" s="264"/>
      <c r="BG126" s="264"/>
      <c r="BI126" s="263"/>
      <c r="BJ126" s="264"/>
      <c r="BK126" s="264"/>
      <c r="BL126" s="264"/>
      <c r="BM126" s="264"/>
    </row>
    <row r="127" spans="1:65" ht="15.75" x14ac:dyDescent="0.2">
      <c r="A127" s="354">
        <v>1</v>
      </c>
      <c r="B127" s="397" t="s">
        <v>266</v>
      </c>
      <c r="C127" s="397"/>
      <c r="D127" s="397"/>
      <c r="E127" s="397"/>
      <c r="F127" s="397"/>
      <c r="G127" s="397"/>
      <c r="H127" s="397"/>
      <c r="I127" s="397"/>
      <c r="J127" s="397"/>
      <c r="K127" s="397"/>
      <c r="L127" s="397"/>
      <c r="M127" s="397"/>
      <c r="N127" s="397"/>
      <c r="O127" s="397"/>
      <c r="P127" s="397"/>
      <c r="Q127" s="397"/>
      <c r="R127" s="397"/>
      <c r="S127" s="397"/>
      <c r="T127" s="397"/>
      <c r="U127" s="397"/>
      <c r="V127" s="397"/>
      <c r="W127" s="397"/>
      <c r="X127" s="397"/>
      <c r="Y127" s="397"/>
      <c r="Z127" s="397"/>
      <c r="AA127" s="348"/>
      <c r="AB127" s="348"/>
      <c r="AC127" s="348"/>
      <c r="AD127" s="348"/>
      <c r="AE127" s="265"/>
      <c r="AH127" s="266"/>
      <c r="AI127" s="266"/>
      <c r="AK127" s="265"/>
      <c r="AL127" s="266"/>
      <c r="AM127" s="266"/>
      <c r="AN127" s="266"/>
      <c r="AO127" s="266"/>
      <c r="AP127" s="262"/>
      <c r="AQ127" s="265"/>
      <c r="AR127" s="266"/>
      <c r="AS127" s="266"/>
      <c r="AT127" s="266"/>
      <c r="AU127" s="266"/>
      <c r="AW127" s="265"/>
      <c r="AX127" s="266"/>
      <c r="AY127" s="266"/>
      <c r="AZ127" s="266"/>
      <c r="BA127" s="266"/>
      <c r="BC127" s="265"/>
      <c r="BD127" s="266"/>
      <c r="BE127" s="266"/>
      <c r="BF127" s="266"/>
      <c r="BG127" s="266"/>
      <c r="BI127" s="265"/>
      <c r="BJ127" s="266"/>
      <c r="BK127" s="266"/>
      <c r="BL127" s="266"/>
      <c r="BM127" s="266"/>
    </row>
    <row r="128" spans="1:65" ht="15.75" x14ac:dyDescent="0.2">
      <c r="A128" s="354">
        <v>2</v>
      </c>
      <c r="B128" s="373" t="s">
        <v>267</v>
      </c>
      <c r="C128" s="266"/>
      <c r="D128" s="347"/>
      <c r="E128" s="347"/>
      <c r="F128" s="347"/>
      <c r="G128" s="347"/>
      <c r="H128" s="347"/>
      <c r="I128" s="347"/>
      <c r="J128" s="347"/>
      <c r="K128" s="347"/>
      <c r="L128" s="347"/>
      <c r="M128" s="347"/>
      <c r="N128" s="347"/>
      <c r="O128" s="347"/>
      <c r="P128" s="347"/>
      <c r="Q128" s="347"/>
      <c r="R128" s="347"/>
      <c r="S128" s="347"/>
      <c r="T128" s="347"/>
      <c r="U128" s="347"/>
      <c r="V128" s="347"/>
      <c r="W128" s="347"/>
      <c r="X128" s="347"/>
      <c r="Y128" s="347"/>
      <c r="Z128" s="347"/>
      <c r="AA128" s="347"/>
      <c r="AB128" s="347"/>
      <c r="AC128" s="347"/>
      <c r="AD128" s="347"/>
      <c r="AE128" s="263"/>
      <c r="AH128" s="264"/>
      <c r="AI128" s="264"/>
      <c r="AK128" s="263"/>
      <c r="AL128" s="264"/>
      <c r="AM128" s="264"/>
      <c r="AN128" s="264"/>
      <c r="AO128" s="264"/>
      <c r="AP128" s="262"/>
      <c r="AQ128" s="263"/>
      <c r="AR128" s="264"/>
      <c r="AS128" s="264"/>
      <c r="AT128" s="264"/>
      <c r="AU128" s="264"/>
      <c r="AW128" s="263"/>
      <c r="AX128" s="264"/>
      <c r="AY128" s="264"/>
      <c r="AZ128" s="264"/>
      <c r="BA128" s="264"/>
      <c r="BC128" s="263"/>
      <c r="BD128" s="264"/>
      <c r="BE128" s="264"/>
      <c r="BF128" s="264"/>
      <c r="BG128" s="264"/>
      <c r="BI128" s="263"/>
      <c r="BJ128" s="264"/>
      <c r="BK128" s="264"/>
      <c r="BL128" s="264"/>
      <c r="BM128" s="264"/>
    </row>
    <row r="129" spans="1:65" ht="15.75" x14ac:dyDescent="0.25">
      <c r="A129" s="354"/>
      <c r="B129" s="350" t="s">
        <v>51</v>
      </c>
      <c r="C129" s="353"/>
      <c r="D129" s="353"/>
      <c r="E129" s="353"/>
      <c r="F129" s="353"/>
      <c r="G129" s="353"/>
      <c r="H129" s="353"/>
      <c r="I129" s="353"/>
      <c r="J129" s="353"/>
      <c r="K129" s="353"/>
      <c r="L129" s="353"/>
      <c r="M129" s="353"/>
      <c r="N129" s="353"/>
      <c r="O129" s="353"/>
      <c r="P129" s="353"/>
      <c r="Q129" s="353"/>
      <c r="R129" s="353"/>
      <c r="S129" s="353"/>
      <c r="T129" s="353"/>
      <c r="U129" s="353"/>
      <c r="V129" s="353"/>
      <c r="W129" s="353"/>
      <c r="X129" s="353"/>
      <c r="Y129" s="353"/>
      <c r="Z129" s="353"/>
      <c r="AA129" s="352"/>
      <c r="AB129" s="352"/>
      <c r="AC129" s="352"/>
      <c r="AD129" s="352"/>
      <c r="AE129" s="261"/>
      <c r="AG129" s="34"/>
      <c r="AH129" s="34"/>
      <c r="AI129" s="34"/>
      <c r="AK129" s="261"/>
      <c r="AL129" s="34"/>
      <c r="AM129" s="34"/>
      <c r="AN129" s="34"/>
      <c r="AO129" s="34"/>
      <c r="AP129" s="262"/>
      <c r="AQ129" s="261"/>
      <c r="AR129" s="34"/>
      <c r="AS129" s="34"/>
      <c r="AT129" s="34"/>
      <c r="AU129" s="34"/>
      <c r="AW129" s="261"/>
      <c r="AX129" s="34"/>
      <c r="AY129" s="34"/>
      <c r="AZ129" s="34"/>
      <c r="BA129" s="34"/>
      <c r="BC129" s="261"/>
      <c r="BD129" s="34"/>
      <c r="BE129" s="34"/>
      <c r="BF129" s="34"/>
      <c r="BG129" s="34"/>
      <c r="BI129" s="261"/>
      <c r="BJ129" s="34"/>
      <c r="BK129" s="34"/>
      <c r="BL129" s="34"/>
      <c r="BM129" s="34"/>
    </row>
    <row r="130" spans="1:65" ht="15.75" x14ac:dyDescent="0.25">
      <c r="A130" s="354">
        <v>1</v>
      </c>
      <c r="B130" s="346" t="s">
        <v>184</v>
      </c>
      <c r="C130" s="353"/>
      <c r="D130" s="353"/>
      <c r="E130" s="353"/>
      <c r="F130" s="353"/>
      <c r="G130" s="353"/>
      <c r="H130" s="353"/>
      <c r="I130" s="353"/>
      <c r="J130" s="353"/>
      <c r="K130" s="353"/>
      <c r="L130" s="353"/>
      <c r="M130" s="353"/>
      <c r="N130" s="353"/>
      <c r="O130" s="353"/>
      <c r="P130" s="353"/>
      <c r="Q130" s="353"/>
      <c r="R130" s="353"/>
      <c r="S130" s="353"/>
      <c r="T130" s="353"/>
      <c r="U130" s="353"/>
      <c r="V130" s="353"/>
      <c r="W130" s="353"/>
      <c r="X130" s="353"/>
      <c r="Y130" s="353"/>
      <c r="Z130" s="353"/>
      <c r="AA130" s="352"/>
      <c r="AB130" s="352"/>
      <c r="AC130" s="352"/>
      <c r="AD130" s="352"/>
      <c r="AE130" s="263"/>
      <c r="AG130" s="264"/>
      <c r="AH130" s="264"/>
      <c r="AI130" s="264"/>
      <c r="AK130" s="263"/>
      <c r="AL130" s="264"/>
      <c r="AM130" s="264"/>
      <c r="AN130" s="264"/>
      <c r="AO130" s="264"/>
      <c r="AP130" s="262"/>
      <c r="AQ130" s="263"/>
      <c r="AR130" s="264"/>
      <c r="AS130" s="264"/>
      <c r="AT130" s="264"/>
      <c r="AU130" s="264"/>
      <c r="AW130" s="263"/>
      <c r="AX130" s="264"/>
      <c r="AY130" s="264"/>
      <c r="AZ130" s="264"/>
      <c r="BA130" s="264"/>
      <c r="BC130" s="263"/>
      <c r="BD130" s="264"/>
      <c r="BE130" s="264"/>
      <c r="BF130" s="264"/>
      <c r="BG130" s="264"/>
      <c r="BI130" s="263"/>
      <c r="BJ130" s="264"/>
      <c r="BK130" s="264"/>
      <c r="BL130" s="264"/>
      <c r="BM130" s="264"/>
    </row>
    <row r="131" spans="1:65" ht="15.75" x14ac:dyDescent="0.25">
      <c r="A131" s="354">
        <v>2</v>
      </c>
      <c r="B131" s="346" t="s">
        <v>185</v>
      </c>
      <c r="C131" s="353"/>
      <c r="D131" s="353"/>
      <c r="E131" s="353"/>
      <c r="F131" s="353"/>
      <c r="G131" s="353"/>
      <c r="H131" s="353"/>
      <c r="I131" s="353"/>
      <c r="J131" s="353"/>
      <c r="K131" s="353"/>
      <c r="L131" s="353"/>
      <c r="M131" s="353"/>
      <c r="N131" s="353"/>
      <c r="O131" s="353"/>
      <c r="P131" s="353"/>
      <c r="Q131" s="353"/>
      <c r="R131" s="353"/>
      <c r="S131" s="353"/>
      <c r="T131" s="353"/>
      <c r="U131" s="353"/>
      <c r="V131" s="353"/>
      <c r="W131" s="353"/>
      <c r="X131" s="353"/>
      <c r="Y131" s="353"/>
      <c r="Z131" s="353"/>
      <c r="AA131" s="352"/>
      <c r="AB131" s="352"/>
      <c r="AC131" s="352"/>
      <c r="AD131" s="352"/>
      <c r="AE131" s="263"/>
      <c r="AG131" s="264"/>
      <c r="AH131" s="264"/>
      <c r="AI131" s="264"/>
      <c r="AK131" s="263"/>
      <c r="AL131" s="264"/>
      <c r="AM131" s="264"/>
      <c r="AN131" s="264"/>
      <c r="AO131" s="264"/>
      <c r="AP131" s="262"/>
      <c r="AQ131" s="263"/>
      <c r="AR131" s="264"/>
      <c r="AS131" s="264"/>
      <c r="AT131" s="264"/>
      <c r="AU131" s="264"/>
      <c r="AW131" s="263"/>
      <c r="AX131" s="264"/>
      <c r="AY131" s="264"/>
      <c r="AZ131" s="264"/>
      <c r="BA131" s="264"/>
      <c r="BC131" s="263"/>
      <c r="BD131" s="264"/>
      <c r="BE131" s="264"/>
      <c r="BF131" s="264"/>
      <c r="BG131" s="264"/>
      <c r="BI131" s="263"/>
      <c r="BJ131" s="264"/>
      <c r="BK131" s="264"/>
      <c r="BL131" s="264"/>
      <c r="BM131" s="264"/>
    </row>
    <row r="132" spans="1:65" ht="15.75" x14ac:dyDescent="0.2">
      <c r="A132" s="354">
        <v>3</v>
      </c>
      <c r="B132" s="346" t="s">
        <v>186</v>
      </c>
      <c r="C132" s="233"/>
      <c r="D132" s="233"/>
      <c r="E132" s="233"/>
      <c r="F132" s="233"/>
      <c r="G132" s="233"/>
      <c r="H132" s="233"/>
      <c r="I132" s="233"/>
      <c r="J132" s="233"/>
      <c r="K132" s="328"/>
      <c r="L132" s="328"/>
      <c r="M132" s="328"/>
      <c r="N132" s="328"/>
      <c r="O132" s="328"/>
      <c r="P132" s="328"/>
      <c r="Q132" s="328"/>
      <c r="R132" s="328"/>
      <c r="S132" s="235"/>
      <c r="T132" s="235"/>
      <c r="U132" s="234"/>
      <c r="V132" s="236"/>
      <c r="W132" s="234"/>
      <c r="X132" s="234"/>
      <c r="Y132" s="234"/>
      <c r="Z132" s="234"/>
      <c r="AA132" s="234"/>
      <c r="AB132" s="234"/>
      <c r="AC132" s="236"/>
      <c r="AD132" s="234"/>
      <c r="AP132" s="262"/>
    </row>
    <row r="133" spans="1:65" ht="15.75" x14ac:dyDescent="0.2">
      <c r="A133" s="233"/>
      <c r="B133" s="350" t="s">
        <v>187</v>
      </c>
      <c r="C133" s="233"/>
      <c r="D133" s="233"/>
      <c r="E133" s="233"/>
      <c r="F133" s="233"/>
      <c r="G133" s="233"/>
      <c r="H133" s="233"/>
      <c r="I133" s="233"/>
      <c r="J133" s="233"/>
      <c r="K133" s="328"/>
      <c r="L133" s="328"/>
      <c r="M133" s="328"/>
      <c r="N133" s="328"/>
      <c r="O133" s="328"/>
      <c r="P133" s="328"/>
      <c r="Q133" s="328"/>
      <c r="R133" s="328"/>
      <c r="S133" s="235"/>
      <c r="T133" s="235"/>
      <c r="U133" s="234"/>
      <c r="V133" s="236"/>
      <c r="W133" s="234"/>
      <c r="X133" s="234"/>
      <c r="Y133" s="234"/>
      <c r="Z133" s="234"/>
      <c r="AA133" s="234"/>
      <c r="AB133" s="234"/>
      <c r="AC133" s="236"/>
      <c r="AD133" s="234"/>
      <c r="AP133" s="262"/>
    </row>
    <row r="134" spans="1:65" ht="15.75" x14ac:dyDescent="0.2">
      <c r="A134" s="233">
        <v>1</v>
      </c>
      <c r="B134" s="351" t="s">
        <v>188</v>
      </c>
      <c r="C134" s="233"/>
      <c r="D134" s="233"/>
      <c r="E134" s="233"/>
      <c r="F134" s="233"/>
      <c r="G134" s="233"/>
      <c r="H134" s="233"/>
      <c r="I134" s="233"/>
      <c r="J134" s="233"/>
      <c r="K134" s="328"/>
      <c r="L134" s="328"/>
      <c r="M134" s="328"/>
      <c r="N134" s="328"/>
      <c r="O134" s="328"/>
      <c r="P134" s="328"/>
      <c r="Q134" s="328"/>
      <c r="R134" s="328"/>
      <c r="S134" s="235"/>
      <c r="T134" s="235"/>
      <c r="U134" s="234"/>
      <c r="V134" s="236"/>
      <c r="W134" s="234"/>
      <c r="X134" s="234"/>
      <c r="Y134" s="234"/>
      <c r="Z134" s="234"/>
      <c r="AA134" s="234"/>
      <c r="AB134" s="234"/>
      <c r="AC134" s="236"/>
      <c r="AD134" s="234"/>
      <c r="AP134" s="262"/>
    </row>
    <row r="135" spans="1:65" ht="15.75" x14ac:dyDescent="0.2">
      <c r="A135" s="233">
        <v>2</v>
      </c>
      <c r="B135" s="351" t="s">
        <v>189</v>
      </c>
      <c r="C135" s="233"/>
      <c r="D135" s="233"/>
      <c r="E135" s="233"/>
      <c r="F135" s="233"/>
      <c r="G135" s="233"/>
      <c r="H135" s="233"/>
      <c r="I135" s="233"/>
      <c r="J135" s="233"/>
      <c r="K135" s="328"/>
      <c r="L135" s="328"/>
      <c r="M135" s="328"/>
      <c r="N135" s="328"/>
      <c r="O135" s="328"/>
      <c r="P135" s="328"/>
      <c r="Q135" s="328"/>
      <c r="R135" s="328"/>
      <c r="S135" s="235"/>
      <c r="T135" s="235"/>
      <c r="U135" s="234"/>
      <c r="V135" s="236"/>
      <c r="W135" s="234"/>
      <c r="X135" s="234"/>
      <c r="Y135" s="234"/>
      <c r="Z135" s="234"/>
      <c r="AA135" s="234"/>
      <c r="AB135" s="234"/>
      <c r="AC135" s="236"/>
      <c r="AD135" s="234"/>
      <c r="AP135" s="262"/>
    </row>
    <row r="136" spans="1:65" x14ac:dyDescent="0.2">
      <c r="AP136" s="262"/>
    </row>
  </sheetData>
  <mergeCells count="313">
    <mergeCell ref="BI75:BI76"/>
    <mergeCell ref="P75:P76"/>
    <mergeCell ref="V75:V76"/>
    <mergeCell ref="B87:J87"/>
    <mergeCell ref="B62:J62"/>
    <mergeCell ref="B83:J83"/>
    <mergeCell ref="B82:J82"/>
    <mergeCell ref="B86:J86"/>
    <mergeCell ref="B85:J85"/>
    <mergeCell ref="B84:J84"/>
    <mergeCell ref="B64:J64"/>
    <mergeCell ref="B63:J63"/>
    <mergeCell ref="K70:R70"/>
    <mergeCell ref="B65:J65"/>
    <mergeCell ref="B71:J71"/>
    <mergeCell ref="B75:J75"/>
    <mergeCell ref="B80:J80"/>
    <mergeCell ref="B74:J74"/>
    <mergeCell ref="B70:J70"/>
    <mergeCell ref="K84:R84"/>
    <mergeCell ref="B72:J72"/>
    <mergeCell ref="B79:J79"/>
    <mergeCell ref="B81:J81"/>
    <mergeCell ref="B68:J68"/>
    <mergeCell ref="T14:T18"/>
    <mergeCell ref="AG41:AG42"/>
    <mergeCell ref="L41:L42"/>
    <mergeCell ref="M41:M42"/>
    <mergeCell ref="U15:U18"/>
    <mergeCell ref="AD41:AD42"/>
    <mergeCell ref="AP41:AP42"/>
    <mergeCell ref="X41:X42"/>
    <mergeCell ref="V41:V42"/>
    <mergeCell ref="U41:U42"/>
    <mergeCell ref="AN17:AN18"/>
    <mergeCell ref="L24:L25"/>
    <mergeCell ref="V24:V25"/>
    <mergeCell ref="AK24:AK25"/>
    <mergeCell ref="AE41:AE42"/>
    <mergeCell ref="AC41:AC42"/>
    <mergeCell ref="W41:W42"/>
    <mergeCell ref="AF41:AF42"/>
    <mergeCell ref="AK41:AK42"/>
    <mergeCell ref="AL41:AL42"/>
    <mergeCell ref="BB15:BM15"/>
    <mergeCell ref="AV16:AV18"/>
    <mergeCell ref="AE16:AI16"/>
    <mergeCell ref="AE17:AE18"/>
    <mergeCell ref="AX17:AX18"/>
    <mergeCell ref="AQ16:AU16"/>
    <mergeCell ref="AW16:BA16"/>
    <mergeCell ref="BC16:BG16"/>
    <mergeCell ref="AD16:AD18"/>
    <mergeCell ref="AK16:AO16"/>
    <mergeCell ref="AJ16:AJ18"/>
    <mergeCell ref="AW17:AW18"/>
    <mergeCell ref="AZ17:AZ18"/>
    <mergeCell ref="AH17:AH18"/>
    <mergeCell ref="AK17:AK18"/>
    <mergeCell ref="BH16:BH18"/>
    <mergeCell ref="AQ17:AQ18"/>
    <mergeCell ref="AT17:AT18"/>
    <mergeCell ref="AU17:AU18"/>
    <mergeCell ref="M7:U7"/>
    <mergeCell ref="M8:U8"/>
    <mergeCell ref="M9:U9"/>
    <mergeCell ref="M10:U10"/>
    <mergeCell ref="A41:A42"/>
    <mergeCell ref="B41:J41"/>
    <mergeCell ref="K41:K42"/>
    <mergeCell ref="B40:J40"/>
    <mergeCell ref="B36:J36"/>
    <mergeCell ref="B30:J30"/>
    <mergeCell ref="B32:J32"/>
    <mergeCell ref="B33:J33"/>
    <mergeCell ref="B35:J35"/>
    <mergeCell ref="B28:J28"/>
    <mergeCell ref="K20:S20"/>
    <mergeCell ref="B7:I7"/>
    <mergeCell ref="B8:I8"/>
    <mergeCell ref="B9:I9"/>
    <mergeCell ref="B10:I10"/>
    <mergeCell ref="J7:L7"/>
    <mergeCell ref="J8:L8"/>
    <mergeCell ref="J9:L9"/>
    <mergeCell ref="J10:L10"/>
    <mergeCell ref="B39:J39"/>
    <mergeCell ref="A2:BB2"/>
    <mergeCell ref="A3:A4"/>
    <mergeCell ref="S14:S18"/>
    <mergeCell ref="A14:A19"/>
    <mergeCell ref="B14:J19"/>
    <mergeCell ref="U14:AC14"/>
    <mergeCell ref="X15:AC15"/>
    <mergeCell ref="B21:J21"/>
    <mergeCell ref="B23:J23"/>
    <mergeCell ref="B20:J20"/>
    <mergeCell ref="V15:V18"/>
    <mergeCell ref="W15:W18"/>
    <mergeCell ref="X16:AA16"/>
    <mergeCell ref="X17:X18"/>
    <mergeCell ref="BA17:BA18"/>
    <mergeCell ref="Y17:AA17"/>
    <mergeCell ref="AB16:AB18"/>
    <mergeCell ref="AC16:AC18"/>
    <mergeCell ref="AF17:AF18"/>
    <mergeCell ref="AL17:AL18"/>
    <mergeCell ref="AI17:AI18"/>
    <mergeCell ref="AD15:AO15"/>
    <mergeCell ref="AP15:BA15"/>
    <mergeCell ref="AE3:AH4"/>
    <mergeCell ref="B38:J38"/>
    <mergeCell ref="K14:R18"/>
    <mergeCell ref="K21:R21"/>
    <mergeCell ref="B27:J27"/>
    <mergeCell ref="B29:J29"/>
    <mergeCell ref="B31:J31"/>
    <mergeCell ref="B26:J26"/>
    <mergeCell ref="B24:J24"/>
    <mergeCell ref="B22:J22"/>
    <mergeCell ref="B25:J25"/>
    <mergeCell ref="B113:AD113"/>
    <mergeCell ref="B112:AD112"/>
    <mergeCell ref="W104:AC104"/>
    <mergeCell ref="K72:R72"/>
    <mergeCell ref="K73:R73"/>
    <mergeCell ref="N41:N42"/>
    <mergeCell ref="B73:J73"/>
    <mergeCell ref="B78:J78"/>
    <mergeCell ref="B76:J76"/>
    <mergeCell ref="B77:J77"/>
    <mergeCell ref="K43:R43"/>
    <mergeCell ref="K56:R56"/>
    <mergeCell ref="K44:R44"/>
    <mergeCell ref="B46:J46"/>
    <mergeCell ref="B47:J47"/>
    <mergeCell ref="B48:J48"/>
    <mergeCell ref="B49:J49"/>
    <mergeCell ref="K51:R51"/>
    <mergeCell ref="K79:R79"/>
    <mergeCell ref="B50:J50"/>
    <mergeCell ref="B45:J45"/>
    <mergeCell ref="B88:J88"/>
    <mergeCell ref="B94:J94"/>
    <mergeCell ref="AB41:AB42"/>
    <mergeCell ref="B69:J69"/>
    <mergeCell ref="B43:J43"/>
    <mergeCell ref="Y41:Y42"/>
    <mergeCell ref="Z41:Z42"/>
    <mergeCell ref="AA41:AA42"/>
    <mergeCell ref="B52:J52"/>
    <mergeCell ref="B67:J67"/>
    <mergeCell ref="B58:J58"/>
    <mergeCell ref="B61:J61"/>
    <mergeCell ref="B55:J55"/>
    <mergeCell ref="B56:J56"/>
    <mergeCell ref="B57:J57"/>
    <mergeCell ref="B44:J44"/>
    <mergeCell ref="B51:J51"/>
    <mergeCell ref="B66:J66"/>
    <mergeCell ref="B59:J59"/>
    <mergeCell ref="B60:J60"/>
    <mergeCell ref="B42:J42"/>
    <mergeCell ref="R41:R42"/>
    <mergeCell ref="O41:O42"/>
    <mergeCell ref="B53:J53"/>
    <mergeCell ref="B54:J54"/>
    <mergeCell ref="B95:J95"/>
    <mergeCell ref="B89:J89"/>
    <mergeCell ref="B90:J90"/>
    <mergeCell ref="B91:J91"/>
    <mergeCell ref="W100:AC100"/>
    <mergeCell ref="B96:J96"/>
    <mergeCell ref="U99:U106"/>
    <mergeCell ref="W99:AC99"/>
    <mergeCell ref="K97:R97"/>
    <mergeCell ref="A97:J97"/>
    <mergeCell ref="A105:O105"/>
    <mergeCell ref="W105:AC105"/>
    <mergeCell ref="W106:AC106"/>
    <mergeCell ref="W101:AC101"/>
    <mergeCell ref="A100:O100"/>
    <mergeCell ref="W102:AC102"/>
    <mergeCell ref="V104:V106"/>
    <mergeCell ref="V99:V103"/>
    <mergeCell ref="W103:AC103"/>
    <mergeCell ref="B92:J92"/>
    <mergeCell ref="B93:J93"/>
    <mergeCell ref="K89:R89"/>
    <mergeCell ref="BB41:BB42"/>
    <mergeCell ref="BG41:BG42"/>
    <mergeCell ref="AQ41:AQ42"/>
    <mergeCell ref="AR41:AR42"/>
    <mergeCell ref="AH41:AH42"/>
    <mergeCell ref="AI41:AI42"/>
    <mergeCell ref="AT41:AT42"/>
    <mergeCell ref="AN41:AN42"/>
    <mergeCell ref="AW41:AW42"/>
    <mergeCell ref="AM41:AM42"/>
    <mergeCell ref="AS41:AS42"/>
    <mergeCell ref="AY41:AY42"/>
    <mergeCell ref="BE41:BE42"/>
    <mergeCell ref="BC41:BC42"/>
    <mergeCell ref="BD41:BD42"/>
    <mergeCell ref="BF41:BF42"/>
    <mergeCell ref="AZ41:AZ42"/>
    <mergeCell ref="AJ41:AJ42"/>
    <mergeCell ref="BI41:BI42"/>
    <mergeCell ref="BJ41:BJ42"/>
    <mergeCell ref="AO17:AO18"/>
    <mergeCell ref="AO41:AO42"/>
    <mergeCell ref="AU41:AU42"/>
    <mergeCell ref="BG17:BG18"/>
    <mergeCell ref="BA41:BA42"/>
    <mergeCell ref="AV41:AV42"/>
    <mergeCell ref="AX41:AX42"/>
    <mergeCell ref="BC17:BC18"/>
    <mergeCell ref="BF17:BF18"/>
    <mergeCell ref="AR17:AR18"/>
    <mergeCell ref="BB16:BB18"/>
    <mergeCell ref="AP16:AP18"/>
    <mergeCell ref="BI17:BI18"/>
    <mergeCell ref="BJ17:BJ18"/>
    <mergeCell ref="BI16:BM16"/>
    <mergeCell ref="BD17:BD18"/>
    <mergeCell ref="BM17:BM18"/>
    <mergeCell ref="BK41:BK42"/>
    <mergeCell ref="BH41:BH42"/>
    <mergeCell ref="BM41:BM42"/>
    <mergeCell ref="BL41:BL42"/>
    <mergeCell ref="BL17:BL18"/>
    <mergeCell ref="BN16:BN18"/>
    <mergeCell ref="BO16:BS16"/>
    <mergeCell ref="BT16:BT18"/>
    <mergeCell ref="BU16:BY16"/>
    <mergeCell ref="BO17:BO18"/>
    <mergeCell ref="BP17:BP18"/>
    <mergeCell ref="BR17:BR18"/>
    <mergeCell ref="BS17:BS18"/>
    <mergeCell ref="BU17:BU18"/>
    <mergeCell ref="BV17:BV18"/>
    <mergeCell ref="BX17:BX18"/>
    <mergeCell ref="BY17:BY18"/>
    <mergeCell ref="BW41:BW42"/>
    <mergeCell ref="BX41:BX42"/>
    <mergeCell ref="BY41:BY42"/>
    <mergeCell ref="AD14:BY14"/>
    <mergeCell ref="B34:J34"/>
    <mergeCell ref="B37:J37"/>
    <mergeCell ref="AM17:AM18"/>
    <mergeCell ref="AS17:AS18"/>
    <mergeCell ref="AY17:AY18"/>
    <mergeCell ref="BE17:BE18"/>
    <mergeCell ref="BK17:BK18"/>
    <mergeCell ref="BQ17:BQ18"/>
    <mergeCell ref="BW17:BW18"/>
    <mergeCell ref="AG17:AG18"/>
    <mergeCell ref="BN41:BN42"/>
    <mergeCell ref="BO41:BO42"/>
    <mergeCell ref="BP41:BP42"/>
    <mergeCell ref="BQ41:BQ42"/>
    <mergeCell ref="BR41:BR42"/>
    <mergeCell ref="BS41:BS42"/>
    <mergeCell ref="BT41:BT42"/>
    <mergeCell ref="BU41:BU42"/>
    <mergeCell ref="BV41:BV42"/>
    <mergeCell ref="BN15:BY15"/>
    <mergeCell ref="AE5:AH5"/>
    <mergeCell ref="AE6:AH6"/>
    <mergeCell ref="AE7:AH7"/>
    <mergeCell ref="AE8:AH8"/>
    <mergeCell ref="AE9:AH9"/>
    <mergeCell ref="AE10:AH10"/>
    <mergeCell ref="AI3:AJ4"/>
    <mergeCell ref="AI5:AJ5"/>
    <mergeCell ref="AI6:AJ6"/>
    <mergeCell ref="AI7:AJ7"/>
    <mergeCell ref="AI8:AJ8"/>
    <mergeCell ref="AI9:AJ9"/>
    <mergeCell ref="AI10:AJ10"/>
    <mergeCell ref="B110:Z111"/>
    <mergeCell ref="V3:Y4"/>
    <mergeCell ref="Z3:AD4"/>
    <mergeCell ref="V5:Y5"/>
    <mergeCell ref="V6:Y6"/>
    <mergeCell ref="V7:Y7"/>
    <mergeCell ref="V8:Y8"/>
    <mergeCell ref="V9:Y9"/>
    <mergeCell ref="V10:Y10"/>
    <mergeCell ref="Z5:AD5"/>
    <mergeCell ref="Z6:AD6"/>
    <mergeCell ref="Z7:AD7"/>
    <mergeCell ref="Z8:AD8"/>
    <mergeCell ref="Z9:AD9"/>
    <mergeCell ref="Z10:AD10"/>
    <mergeCell ref="J3:L4"/>
    <mergeCell ref="M3:U4"/>
    <mergeCell ref="M5:U5"/>
    <mergeCell ref="B3:I4"/>
    <mergeCell ref="B5:I5"/>
    <mergeCell ref="B6:I6"/>
    <mergeCell ref="J5:L5"/>
    <mergeCell ref="J6:L6"/>
    <mergeCell ref="M6:U6"/>
    <mergeCell ref="B114:Z114"/>
    <mergeCell ref="B115:Z115"/>
    <mergeCell ref="B116:Z116"/>
    <mergeCell ref="B117:Z117"/>
    <mergeCell ref="B118:Z118"/>
    <mergeCell ref="B123:Z123"/>
    <mergeCell ref="B124:Z124"/>
    <mergeCell ref="B125:Z125"/>
    <mergeCell ref="B127:Z127"/>
  </mergeCells>
  <printOptions horizontalCentered="1"/>
  <pageMargins left="0.7" right="0.7" top="0.75" bottom="0.75" header="0.3" footer="0.3"/>
  <pageSetup paperSize="9" scale="3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24"/>
  <sheetViews>
    <sheetView workbookViewId="0">
      <selection activeCell="AN15" sqref="AN15"/>
    </sheetView>
  </sheetViews>
  <sheetFormatPr defaultRowHeight="15" x14ac:dyDescent="0.25"/>
  <cols>
    <col min="1" max="1" width="5.28515625" customWidth="1"/>
    <col min="2" max="53" width="2.7109375" customWidth="1"/>
  </cols>
  <sheetData>
    <row r="1" spans="1:53" ht="15.75" x14ac:dyDescent="0.25">
      <c r="A1" s="634" t="s">
        <v>281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/>
      <c r="V1" s="634"/>
      <c r="W1" s="634"/>
      <c r="X1" s="634"/>
      <c r="Y1" s="634"/>
      <c r="Z1" s="634"/>
      <c r="AA1" s="634"/>
      <c r="AB1" s="634"/>
      <c r="AC1" s="634"/>
      <c r="AD1" s="634"/>
      <c r="AE1" s="634"/>
      <c r="AF1" s="634"/>
      <c r="AG1" s="634"/>
      <c r="AH1" s="634"/>
      <c r="AI1" s="634"/>
      <c r="AJ1" s="634"/>
      <c r="AK1" s="634"/>
      <c r="AL1" s="634"/>
      <c r="AM1" s="634"/>
      <c r="AN1" s="634"/>
      <c r="AO1" s="634"/>
      <c r="AP1" s="634"/>
      <c r="AQ1" s="634"/>
      <c r="AR1" s="634"/>
      <c r="AS1" s="634"/>
      <c r="AT1" s="634"/>
      <c r="AU1" s="634"/>
      <c r="AV1" s="634"/>
      <c r="AW1" s="634"/>
      <c r="AX1" s="634"/>
      <c r="AY1" s="634"/>
      <c r="AZ1" s="634"/>
      <c r="BA1" s="634"/>
    </row>
    <row r="4" spans="1:53" x14ac:dyDescent="0.25">
      <c r="A4" s="635" t="s">
        <v>282</v>
      </c>
      <c r="B4" s="636" t="s">
        <v>283</v>
      </c>
      <c r="C4" s="636"/>
      <c r="D4" s="636"/>
      <c r="E4" s="636"/>
      <c r="F4" s="637" t="s">
        <v>284</v>
      </c>
      <c r="G4" s="636" t="s">
        <v>285</v>
      </c>
      <c r="H4" s="636"/>
      <c r="I4" s="636"/>
      <c r="J4" s="637" t="s">
        <v>286</v>
      </c>
      <c r="K4" s="636" t="s">
        <v>287</v>
      </c>
      <c r="L4" s="636"/>
      <c r="M4" s="636"/>
      <c r="N4" s="377"/>
      <c r="O4" s="636" t="s">
        <v>288</v>
      </c>
      <c r="P4" s="636"/>
      <c r="Q4" s="636"/>
      <c r="R4" s="636"/>
      <c r="S4" s="637" t="s">
        <v>289</v>
      </c>
      <c r="T4" s="636" t="s">
        <v>290</v>
      </c>
      <c r="U4" s="636"/>
      <c r="V4" s="636"/>
      <c r="W4" s="637" t="s">
        <v>291</v>
      </c>
      <c r="X4" s="636" t="s">
        <v>292</v>
      </c>
      <c r="Y4" s="636"/>
      <c r="Z4" s="636"/>
      <c r="AA4" s="637" t="s">
        <v>293</v>
      </c>
      <c r="AB4" s="636" t="s">
        <v>294</v>
      </c>
      <c r="AC4" s="636"/>
      <c r="AD4" s="636"/>
      <c r="AE4" s="636"/>
      <c r="AF4" s="637" t="s">
        <v>295</v>
      </c>
      <c r="AG4" s="636" t="s">
        <v>296</v>
      </c>
      <c r="AH4" s="636"/>
      <c r="AI4" s="636"/>
      <c r="AJ4" s="637" t="s">
        <v>297</v>
      </c>
      <c r="AK4" s="636" t="s">
        <v>298</v>
      </c>
      <c r="AL4" s="636"/>
      <c r="AM4" s="636"/>
      <c r="AN4" s="636"/>
      <c r="AO4" s="636" t="s">
        <v>299</v>
      </c>
      <c r="AP4" s="636"/>
      <c r="AQ4" s="636"/>
      <c r="AR4" s="636"/>
      <c r="AS4" s="637" t="s">
        <v>300</v>
      </c>
      <c r="AT4" s="636" t="s">
        <v>301</v>
      </c>
      <c r="AU4" s="636"/>
      <c r="AV4" s="636"/>
      <c r="AW4" s="637" t="s">
        <v>302</v>
      </c>
      <c r="AX4" s="636" t="s">
        <v>303</v>
      </c>
      <c r="AY4" s="636"/>
      <c r="AZ4" s="636"/>
      <c r="BA4" s="636"/>
    </row>
    <row r="5" spans="1:53" ht="78.75" customHeight="1" x14ac:dyDescent="0.25">
      <c r="A5" s="635"/>
      <c r="B5" s="378" t="s">
        <v>304</v>
      </c>
      <c r="C5" s="378" t="s">
        <v>305</v>
      </c>
      <c r="D5" s="378" t="s">
        <v>306</v>
      </c>
      <c r="E5" s="378" t="s">
        <v>307</v>
      </c>
      <c r="F5" s="637"/>
      <c r="G5" s="378" t="s">
        <v>308</v>
      </c>
      <c r="H5" s="378" t="s">
        <v>309</v>
      </c>
      <c r="I5" s="378" t="s">
        <v>310</v>
      </c>
      <c r="J5" s="637"/>
      <c r="K5" s="378" t="s">
        <v>311</v>
      </c>
      <c r="L5" s="378" t="s">
        <v>312</v>
      </c>
      <c r="M5" s="378" t="s">
        <v>313</v>
      </c>
      <c r="N5" s="378" t="s">
        <v>314</v>
      </c>
      <c r="O5" s="378" t="s">
        <v>304</v>
      </c>
      <c r="P5" s="378" t="s">
        <v>305</v>
      </c>
      <c r="Q5" s="378" t="s">
        <v>306</v>
      </c>
      <c r="R5" s="378" t="s">
        <v>307</v>
      </c>
      <c r="S5" s="637"/>
      <c r="T5" s="378" t="s">
        <v>315</v>
      </c>
      <c r="U5" s="378" t="s">
        <v>316</v>
      </c>
      <c r="V5" s="378" t="s">
        <v>317</v>
      </c>
      <c r="W5" s="637"/>
      <c r="X5" s="378" t="s">
        <v>318</v>
      </c>
      <c r="Y5" s="378" t="s">
        <v>319</v>
      </c>
      <c r="Z5" s="378" t="s">
        <v>320</v>
      </c>
      <c r="AA5" s="637"/>
      <c r="AB5" s="378" t="s">
        <v>318</v>
      </c>
      <c r="AC5" s="378" t="s">
        <v>319</v>
      </c>
      <c r="AD5" s="378" t="s">
        <v>320</v>
      </c>
      <c r="AE5" s="378" t="s">
        <v>321</v>
      </c>
      <c r="AF5" s="637"/>
      <c r="AG5" s="378" t="s">
        <v>322</v>
      </c>
      <c r="AH5" s="378" t="s">
        <v>309</v>
      </c>
      <c r="AI5" s="378" t="s">
        <v>310</v>
      </c>
      <c r="AJ5" s="637"/>
      <c r="AK5" s="378" t="s">
        <v>323</v>
      </c>
      <c r="AL5" s="378" t="s">
        <v>324</v>
      </c>
      <c r="AM5" s="378" t="s">
        <v>325</v>
      </c>
      <c r="AN5" s="378" t="s">
        <v>326</v>
      </c>
      <c r="AO5" s="378" t="s">
        <v>304</v>
      </c>
      <c r="AP5" s="378" t="s">
        <v>305</v>
      </c>
      <c r="AQ5" s="378" t="s">
        <v>306</v>
      </c>
      <c r="AR5" s="378" t="s">
        <v>307</v>
      </c>
      <c r="AS5" s="637"/>
      <c r="AT5" s="378" t="s">
        <v>308</v>
      </c>
      <c r="AU5" s="378" t="s">
        <v>309</v>
      </c>
      <c r="AV5" s="378" t="s">
        <v>310</v>
      </c>
      <c r="AW5" s="637"/>
      <c r="AX5" s="378" t="s">
        <v>311</v>
      </c>
      <c r="AY5" s="378" t="s">
        <v>312</v>
      </c>
      <c r="AZ5" s="378" t="s">
        <v>313</v>
      </c>
      <c r="BA5" s="378" t="s">
        <v>327</v>
      </c>
    </row>
    <row r="6" spans="1:53" x14ac:dyDescent="0.25">
      <c r="A6" s="635"/>
      <c r="B6" s="379">
        <v>1</v>
      </c>
      <c r="C6" s="379">
        <v>2</v>
      </c>
      <c r="D6" s="379">
        <v>3</v>
      </c>
      <c r="E6" s="379">
        <v>4</v>
      </c>
      <c r="F6" s="379">
        <v>5</v>
      </c>
      <c r="G6" s="379">
        <v>6</v>
      </c>
      <c r="H6" s="379">
        <v>7</v>
      </c>
      <c r="I6" s="379">
        <v>8</v>
      </c>
      <c r="J6" s="379">
        <v>9</v>
      </c>
      <c r="K6" s="379">
        <v>10</v>
      </c>
      <c r="L6" s="379">
        <v>11</v>
      </c>
      <c r="M6" s="379">
        <v>12</v>
      </c>
      <c r="N6" s="379">
        <v>13</v>
      </c>
      <c r="O6" s="379">
        <v>14</v>
      </c>
      <c r="P6" s="379">
        <v>15</v>
      </c>
      <c r="Q6" s="379">
        <v>16</v>
      </c>
      <c r="R6" s="379">
        <v>17</v>
      </c>
      <c r="S6" s="379">
        <v>18</v>
      </c>
      <c r="T6" s="379">
        <v>19</v>
      </c>
      <c r="U6" s="379">
        <v>20</v>
      </c>
      <c r="V6" s="379">
        <v>21</v>
      </c>
      <c r="W6" s="379">
        <v>22</v>
      </c>
      <c r="X6" s="379">
        <v>23</v>
      </c>
      <c r="Y6" s="379">
        <v>24</v>
      </c>
      <c r="Z6" s="379">
        <v>25</v>
      </c>
      <c r="AA6" s="379">
        <v>26</v>
      </c>
      <c r="AB6" s="379">
        <v>27</v>
      </c>
      <c r="AC6" s="379">
        <v>28</v>
      </c>
      <c r="AD6" s="379">
        <v>29</v>
      </c>
      <c r="AE6" s="379">
        <v>30</v>
      </c>
      <c r="AF6" s="379">
        <v>31</v>
      </c>
      <c r="AG6" s="379">
        <v>32</v>
      </c>
      <c r="AH6" s="379">
        <v>33</v>
      </c>
      <c r="AI6" s="379">
        <v>34</v>
      </c>
      <c r="AJ6" s="379">
        <v>35</v>
      </c>
      <c r="AK6" s="379">
        <v>36</v>
      </c>
      <c r="AL6" s="379">
        <v>37</v>
      </c>
      <c r="AM6" s="379">
        <v>38</v>
      </c>
      <c r="AN6" s="379">
        <v>39</v>
      </c>
      <c r="AO6" s="379">
        <v>40</v>
      </c>
      <c r="AP6" s="379">
        <v>41</v>
      </c>
      <c r="AQ6" s="379">
        <v>42</v>
      </c>
      <c r="AR6" s="379">
        <v>43</v>
      </c>
      <c r="AS6" s="379">
        <v>44</v>
      </c>
      <c r="AT6" s="379">
        <v>45</v>
      </c>
      <c r="AU6" s="379">
        <v>46</v>
      </c>
      <c r="AV6" s="379">
        <v>47</v>
      </c>
      <c r="AW6" s="379">
        <v>48</v>
      </c>
      <c r="AX6" s="379">
        <v>49</v>
      </c>
      <c r="AY6" s="379">
        <v>50</v>
      </c>
      <c r="AZ6" s="379">
        <v>51</v>
      </c>
      <c r="BA6" s="379">
        <v>52</v>
      </c>
    </row>
    <row r="7" spans="1:53" x14ac:dyDescent="0.25">
      <c r="A7" s="638"/>
      <c r="B7" s="639"/>
      <c r="C7" s="639"/>
      <c r="D7" s="639"/>
      <c r="E7" s="639"/>
      <c r="F7" s="639"/>
      <c r="G7" s="639"/>
      <c r="H7" s="639"/>
      <c r="I7" s="639"/>
      <c r="J7" s="639"/>
      <c r="K7" s="639"/>
      <c r="L7" s="639"/>
      <c r="M7" s="639"/>
      <c r="N7" s="639"/>
      <c r="O7" s="639"/>
      <c r="P7" s="639"/>
      <c r="Q7" s="639"/>
      <c r="R7" s="639"/>
      <c r="S7" s="639"/>
      <c r="T7" s="639"/>
      <c r="U7" s="639"/>
      <c r="V7" s="639"/>
      <c r="W7" s="639"/>
      <c r="X7" s="639"/>
      <c r="Y7" s="639"/>
      <c r="Z7" s="639"/>
      <c r="AA7" s="639"/>
      <c r="AB7" s="639"/>
      <c r="AC7" s="639"/>
      <c r="AD7" s="639"/>
      <c r="AE7" s="639"/>
      <c r="AF7" s="639"/>
      <c r="AG7" s="639"/>
      <c r="AH7" s="639"/>
      <c r="AI7" s="639"/>
      <c r="AJ7" s="639"/>
      <c r="AK7" s="639"/>
      <c r="AL7" s="639"/>
      <c r="AM7" s="639"/>
      <c r="AN7" s="639"/>
      <c r="AO7" s="639"/>
      <c r="AP7" s="639"/>
      <c r="AQ7" s="639"/>
      <c r="AR7" s="639"/>
      <c r="AS7" s="639"/>
      <c r="AT7" s="639"/>
      <c r="AU7" s="639"/>
      <c r="AV7" s="639"/>
      <c r="AW7" s="639"/>
      <c r="AX7" s="639"/>
      <c r="AY7" s="639"/>
      <c r="AZ7" s="639"/>
      <c r="BA7" s="640"/>
    </row>
    <row r="8" spans="1:53" x14ac:dyDescent="0.25">
      <c r="A8" s="380" t="s">
        <v>328</v>
      </c>
      <c r="B8" s="20"/>
      <c r="C8" s="20"/>
      <c r="D8" s="20"/>
      <c r="E8" s="20"/>
      <c r="F8" s="20"/>
      <c r="G8" s="20"/>
      <c r="H8" s="20"/>
      <c r="I8" s="20">
        <v>1</v>
      </c>
      <c r="J8" s="20">
        <v>7</v>
      </c>
      <c r="K8" s="20"/>
      <c r="L8" s="20"/>
      <c r="M8" s="20"/>
      <c r="N8" s="20"/>
      <c r="O8" s="20"/>
      <c r="P8" s="20"/>
      <c r="Q8" s="20"/>
      <c r="R8" s="20"/>
      <c r="S8" s="381" t="s">
        <v>329</v>
      </c>
      <c r="T8" s="381" t="s">
        <v>329</v>
      </c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>
        <v>2</v>
      </c>
      <c r="AG8" s="20">
        <v>2</v>
      </c>
      <c r="AH8" s="20"/>
      <c r="AI8" s="20"/>
      <c r="AJ8" s="20"/>
      <c r="AK8" s="20"/>
      <c r="AL8" s="20"/>
      <c r="AM8" s="20"/>
      <c r="AN8" s="20"/>
      <c r="AO8" s="20"/>
      <c r="AP8" s="20"/>
      <c r="AQ8" s="20" t="s">
        <v>330</v>
      </c>
      <c r="AR8" s="20" t="s">
        <v>330</v>
      </c>
      <c r="AS8" s="381" t="s">
        <v>329</v>
      </c>
      <c r="AT8" s="381" t="s">
        <v>329</v>
      </c>
      <c r="AU8" s="381" t="s">
        <v>329</v>
      </c>
      <c r="AV8" s="381" t="s">
        <v>329</v>
      </c>
      <c r="AW8" s="381" t="s">
        <v>329</v>
      </c>
      <c r="AX8" s="381" t="s">
        <v>329</v>
      </c>
      <c r="AY8" s="381" t="s">
        <v>329</v>
      </c>
      <c r="AZ8" s="381" t="s">
        <v>329</v>
      </c>
      <c r="BA8" s="381" t="s">
        <v>329</v>
      </c>
    </row>
    <row r="9" spans="1:53" x14ac:dyDescent="0.25">
      <c r="A9" s="638"/>
      <c r="B9" s="639"/>
      <c r="C9" s="639"/>
      <c r="D9" s="639"/>
      <c r="E9" s="639"/>
      <c r="F9" s="639"/>
      <c r="G9" s="639"/>
      <c r="H9" s="639"/>
      <c r="I9" s="639"/>
      <c r="J9" s="639"/>
      <c r="K9" s="639"/>
      <c r="L9" s="639"/>
      <c r="M9" s="639"/>
      <c r="N9" s="639"/>
      <c r="O9" s="639"/>
      <c r="P9" s="639"/>
      <c r="Q9" s="639"/>
      <c r="R9" s="639"/>
      <c r="S9" s="639"/>
      <c r="T9" s="639"/>
      <c r="U9" s="639"/>
      <c r="V9" s="639"/>
      <c r="W9" s="639"/>
      <c r="X9" s="639"/>
      <c r="Y9" s="639"/>
      <c r="Z9" s="639"/>
      <c r="AA9" s="639"/>
      <c r="AB9" s="639"/>
      <c r="AC9" s="639"/>
      <c r="AD9" s="639"/>
      <c r="AE9" s="639"/>
      <c r="AF9" s="639"/>
      <c r="AG9" s="639"/>
      <c r="AH9" s="639"/>
      <c r="AI9" s="639"/>
      <c r="AJ9" s="639"/>
      <c r="AK9" s="639"/>
      <c r="AL9" s="639"/>
      <c r="AM9" s="639"/>
      <c r="AN9" s="639"/>
      <c r="AO9" s="639"/>
      <c r="AP9" s="639"/>
      <c r="AQ9" s="639"/>
      <c r="AR9" s="639"/>
      <c r="AS9" s="639"/>
      <c r="AT9" s="639"/>
      <c r="AU9" s="639"/>
      <c r="AV9" s="639"/>
      <c r="AW9" s="639"/>
      <c r="AX9" s="639"/>
      <c r="AY9" s="639"/>
      <c r="AZ9" s="639"/>
      <c r="BA9" s="640"/>
    </row>
    <row r="10" spans="1:53" x14ac:dyDescent="0.25">
      <c r="A10" s="380" t="s">
        <v>331</v>
      </c>
      <c r="B10" s="20"/>
      <c r="C10" s="20"/>
      <c r="D10" s="20"/>
      <c r="E10" s="20"/>
      <c r="F10" s="20"/>
      <c r="G10" s="20"/>
      <c r="H10" s="20"/>
      <c r="I10" s="20">
        <v>1</v>
      </c>
      <c r="J10" s="20">
        <v>6</v>
      </c>
      <c r="K10" s="20"/>
      <c r="L10" s="20"/>
      <c r="M10" s="20"/>
      <c r="N10" s="20"/>
      <c r="O10" s="20"/>
      <c r="P10" s="20"/>
      <c r="Q10" s="20"/>
      <c r="R10" s="20" t="s">
        <v>330</v>
      </c>
      <c r="S10" s="381" t="s">
        <v>329</v>
      </c>
      <c r="T10" s="381" t="s">
        <v>329</v>
      </c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>
        <v>1</v>
      </c>
      <c r="AG10" s="20">
        <v>8</v>
      </c>
      <c r="AH10" s="20"/>
      <c r="AI10" s="20"/>
      <c r="AJ10" s="20"/>
      <c r="AK10" s="20"/>
      <c r="AL10" s="20"/>
      <c r="AM10" s="20" t="s">
        <v>332</v>
      </c>
      <c r="AN10" s="20" t="s">
        <v>332</v>
      </c>
      <c r="AO10" s="20" t="s">
        <v>333</v>
      </c>
      <c r="AP10" s="20" t="s">
        <v>333</v>
      </c>
      <c r="AQ10" s="20" t="s">
        <v>333</v>
      </c>
      <c r="AR10" s="20" t="s">
        <v>330</v>
      </c>
      <c r="AS10" s="381" t="s">
        <v>329</v>
      </c>
      <c r="AT10" s="381" t="s">
        <v>329</v>
      </c>
      <c r="AU10" s="381" t="s">
        <v>329</v>
      </c>
      <c r="AV10" s="381" t="s">
        <v>329</v>
      </c>
      <c r="AW10" s="381" t="s">
        <v>329</v>
      </c>
      <c r="AX10" s="381" t="s">
        <v>329</v>
      </c>
      <c r="AY10" s="381" t="s">
        <v>329</v>
      </c>
      <c r="AZ10" s="381" t="s">
        <v>329</v>
      </c>
      <c r="BA10" s="381" t="s">
        <v>329</v>
      </c>
    </row>
    <row r="11" spans="1:53" x14ac:dyDescent="0.25">
      <c r="A11" s="638"/>
      <c r="B11" s="639"/>
      <c r="C11" s="639"/>
      <c r="D11" s="639"/>
      <c r="E11" s="639"/>
      <c r="F11" s="639"/>
      <c r="G11" s="639"/>
      <c r="H11" s="639"/>
      <c r="I11" s="639"/>
      <c r="J11" s="639"/>
      <c r="K11" s="639"/>
      <c r="L11" s="639"/>
      <c r="M11" s="639"/>
      <c r="N11" s="639"/>
      <c r="O11" s="639"/>
      <c r="P11" s="639"/>
      <c r="Q11" s="639"/>
      <c r="R11" s="639"/>
      <c r="S11" s="639"/>
      <c r="T11" s="639"/>
      <c r="U11" s="639"/>
      <c r="V11" s="639"/>
      <c r="W11" s="639"/>
      <c r="X11" s="639"/>
      <c r="Y11" s="639"/>
      <c r="Z11" s="639"/>
      <c r="AA11" s="639"/>
      <c r="AB11" s="639"/>
      <c r="AC11" s="639"/>
      <c r="AD11" s="639"/>
      <c r="AE11" s="639"/>
      <c r="AF11" s="639"/>
      <c r="AG11" s="639"/>
      <c r="AH11" s="639"/>
      <c r="AI11" s="639"/>
      <c r="AJ11" s="639"/>
      <c r="AK11" s="639"/>
      <c r="AL11" s="639"/>
      <c r="AM11" s="639"/>
      <c r="AN11" s="639"/>
      <c r="AO11" s="639"/>
      <c r="AP11" s="639"/>
      <c r="AQ11" s="639"/>
      <c r="AR11" s="639"/>
      <c r="AS11" s="639"/>
      <c r="AT11" s="639"/>
      <c r="AU11" s="639"/>
      <c r="AV11" s="639"/>
      <c r="AW11" s="639"/>
      <c r="AX11" s="639"/>
      <c r="AY11" s="639"/>
      <c r="AZ11" s="639"/>
      <c r="BA11" s="640"/>
    </row>
    <row r="12" spans="1:53" x14ac:dyDescent="0.25">
      <c r="A12" s="380" t="s">
        <v>334</v>
      </c>
      <c r="B12" s="20"/>
      <c r="C12" s="20"/>
      <c r="D12" s="20"/>
      <c r="E12" s="20"/>
      <c r="F12" s="20"/>
      <c r="G12" s="20"/>
      <c r="H12" s="20"/>
      <c r="I12" s="20">
        <v>1</v>
      </c>
      <c r="J12" s="20">
        <v>6</v>
      </c>
      <c r="K12" s="20"/>
      <c r="L12" s="20"/>
      <c r="M12" s="20"/>
      <c r="N12" s="20"/>
      <c r="O12" s="20"/>
      <c r="P12" s="20"/>
      <c r="Q12" s="20"/>
      <c r="R12" s="20" t="s">
        <v>330</v>
      </c>
      <c r="S12" s="381" t="s">
        <v>329</v>
      </c>
      <c r="T12" s="381" t="s">
        <v>329</v>
      </c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>
        <v>1</v>
      </c>
      <c r="AG12" s="20">
        <v>6</v>
      </c>
      <c r="AH12" s="20"/>
      <c r="AI12" s="20"/>
      <c r="AK12" s="20" t="s">
        <v>332</v>
      </c>
      <c r="AL12" s="20" t="s">
        <v>332</v>
      </c>
      <c r="AM12" s="20" t="s">
        <v>332</v>
      </c>
      <c r="AN12" s="20" t="s">
        <v>333</v>
      </c>
      <c r="AO12" s="20" t="s">
        <v>333</v>
      </c>
      <c r="AP12" s="20" t="s">
        <v>333</v>
      </c>
      <c r="AQ12" s="20" t="s">
        <v>333</v>
      </c>
      <c r="AR12" s="20" t="s">
        <v>333</v>
      </c>
      <c r="AS12" s="20" t="s">
        <v>330</v>
      </c>
      <c r="AT12" s="381" t="s">
        <v>329</v>
      </c>
      <c r="AU12" s="381" t="s">
        <v>329</v>
      </c>
      <c r="AV12" s="381" t="s">
        <v>329</v>
      </c>
      <c r="AW12" s="381" t="s">
        <v>329</v>
      </c>
      <c r="AX12" s="381" t="s">
        <v>329</v>
      </c>
      <c r="AY12" s="381" t="s">
        <v>329</v>
      </c>
      <c r="AZ12" s="381" t="s">
        <v>329</v>
      </c>
      <c r="BA12" s="381" t="s">
        <v>329</v>
      </c>
    </row>
    <row r="13" spans="1:53" x14ac:dyDescent="0.25">
      <c r="A13" s="638"/>
      <c r="B13" s="639"/>
      <c r="C13" s="639"/>
      <c r="D13" s="639"/>
      <c r="E13" s="639"/>
      <c r="F13" s="639"/>
      <c r="G13" s="639"/>
      <c r="H13" s="639"/>
      <c r="I13" s="639"/>
      <c r="J13" s="639"/>
      <c r="K13" s="639"/>
      <c r="L13" s="639"/>
      <c r="M13" s="639"/>
      <c r="N13" s="639"/>
      <c r="O13" s="639"/>
      <c r="P13" s="639"/>
      <c r="Q13" s="639"/>
      <c r="R13" s="639"/>
      <c r="S13" s="639"/>
      <c r="T13" s="639"/>
      <c r="U13" s="639"/>
      <c r="V13" s="639"/>
      <c r="W13" s="639"/>
      <c r="X13" s="639"/>
      <c r="Y13" s="639"/>
      <c r="Z13" s="639"/>
      <c r="AA13" s="639"/>
      <c r="AB13" s="639"/>
      <c r="AC13" s="639"/>
      <c r="AD13" s="639"/>
      <c r="AE13" s="639"/>
      <c r="AF13" s="639"/>
      <c r="AG13" s="639"/>
      <c r="AH13" s="639"/>
      <c r="AI13" s="639"/>
      <c r="AJ13" s="639"/>
      <c r="AK13" s="639"/>
      <c r="AL13" s="639"/>
      <c r="AM13" s="639"/>
      <c r="AN13" s="639"/>
      <c r="AO13" s="639"/>
      <c r="AP13" s="639"/>
      <c r="AQ13" s="639"/>
      <c r="AR13" s="639"/>
      <c r="AS13" s="639"/>
      <c r="AT13" s="639"/>
      <c r="AU13" s="639"/>
      <c r="AV13" s="639"/>
      <c r="AW13" s="639"/>
      <c r="AX13" s="639"/>
      <c r="AY13" s="639"/>
      <c r="AZ13" s="639"/>
      <c r="BA13" s="640"/>
    </row>
    <row r="14" spans="1:53" x14ac:dyDescent="0.25">
      <c r="A14" s="380" t="s">
        <v>335</v>
      </c>
      <c r="B14" s="20"/>
      <c r="C14" s="20"/>
      <c r="D14" s="20"/>
      <c r="E14" s="20"/>
      <c r="F14" s="20"/>
      <c r="G14" s="20"/>
      <c r="H14" s="20"/>
      <c r="I14" s="20">
        <v>1</v>
      </c>
      <c r="J14" s="20">
        <v>2</v>
      </c>
      <c r="K14" s="20"/>
      <c r="L14" s="20"/>
      <c r="M14" s="20"/>
      <c r="N14" s="20" t="s">
        <v>332</v>
      </c>
      <c r="O14" s="20" t="s">
        <v>333</v>
      </c>
      <c r="P14" s="20" t="s">
        <v>333</v>
      </c>
      <c r="Q14" s="20" t="s">
        <v>333</v>
      </c>
      <c r="R14" s="20" t="s">
        <v>330</v>
      </c>
      <c r="S14" s="381" t="s">
        <v>329</v>
      </c>
      <c r="T14" s="381" t="s">
        <v>329</v>
      </c>
      <c r="U14" s="20"/>
      <c r="V14" s="20"/>
      <c r="W14" s="20"/>
      <c r="X14" s="20">
        <v>7</v>
      </c>
      <c r="Y14" s="20"/>
      <c r="Z14" s="20"/>
      <c r="AA14" s="20"/>
      <c r="AB14" s="20" t="s">
        <v>332</v>
      </c>
      <c r="AC14" s="20" t="s">
        <v>332</v>
      </c>
      <c r="AD14" s="20" t="s">
        <v>333</v>
      </c>
      <c r="AE14" s="20" t="s">
        <v>333</v>
      </c>
      <c r="AF14" s="20" t="s">
        <v>333</v>
      </c>
      <c r="AG14" s="20" t="s">
        <v>333</v>
      </c>
      <c r="AH14" s="20" t="s">
        <v>330</v>
      </c>
      <c r="AI14" s="20" t="s">
        <v>336</v>
      </c>
      <c r="AJ14" s="20" t="s">
        <v>336</v>
      </c>
      <c r="AK14" s="20" t="s">
        <v>336</v>
      </c>
      <c r="AL14" s="20" t="s">
        <v>336</v>
      </c>
      <c r="AM14" s="20" t="s">
        <v>337</v>
      </c>
      <c r="AN14" s="20" t="s">
        <v>337</v>
      </c>
      <c r="AO14" s="20" t="s">
        <v>337</v>
      </c>
      <c r="AP14" s="20" t="s">
        <v>337</v>
      </c>
      <c r="AQ14" s="20" t="s">
        <v>337</v>
      </c>
      <c r="AR14" s="20" t="s">
        <v>337</v>
      </c>
      <c r="AS14" s="20" t="s">
        <v>136</v>
      </c>
      <c r="AT14" s="20" t="s">
        <v>136</v>
      </c>
      <c r="AU14" s="20" t="s">
        <v>136</v>
      </c>
      <c r="AV14" s="20" t="s">
        <v>136</v>
      </c>
      <c r="AW14" s="20" t="s">
        <v>136</v>
      </c>
      <c r="AX14" s="20" t="s">
        <v>136</v>
      </c>
      <c r="AY14" s="20" t="s">
        <v>136</v>
      </c>
      <c r="AZ14" s="20" t="s">
        <v>136</v>
      </c>
      <c r="BA14" s="20" t="s">
        <v>136</v>
      </c>
    </row>
    <row r="16" spans="1:53" x14ac:dyDescent="0.25">
      <c r="A16" s="382" t="s">
        <v>338</v>
      </c>
    </row>
    <row r="18" spans="2:34" x14ac:dyDescent="0.25">
      <c r="B18" s="383">
        <v>16</v>
      </c>
      <c r="C18" s="352"/>
      <c r="D18" t="s">
        <v>339</v>
      </c>
      <c r="AF18" s="20" t="s">
        <v>332</v>
      </c>
      <c r="AH18" t="s">
        <v>4</v>
      </c>
    </row>
    <row r="20" spans="2:34" x14ac:dyDescent="0.25">
      <c r="B20" s="381" t="s">
        <v>329</v>
      </c>
      <c r="D20" t="s">
        <v>7</v>
      </c>
      <c r="AF20" s="20" t="s">
        <v>333</v>
      </c>
      <c r="AH20" t="s">
        <v>340</v>
      </c>
    </row>
    <row r="22" spans="2:34" x14ac:dyDescent="0.25">
      <c r="B22" s="20" t="s">
        <v>330</v>
      </c>
      <c r="D22" t="s">
        <v>341</v>
      </c>
      <c r="AF22" s="20" t="s">
        <v>336</v>
      </c>
      <c r="AH22" t="s">
        <v>342</v>
      </c>
    </row>
    <row r="24" spans="2:34" x14ac:dyDescent="0.25">
      <c r="B24" s="20" t="s">
        <v>136</v>
      </c>
      <c r="D24" t="s">
        <v>343</v>
      </c>
      <c r="AF24" s="20" t="s">
        <v>337</v>
      </c>
      <c r="AH24" t="s">
        <v>62</v>
      </c>
    </row>
  </sheetData>
  <mergeCells count="27">
    <mergeCell ref="A7:BA7"/>
    <mergeCell ref="A9:BA9"/>
    <mergeCell ref="A11:BA11"/>
    <mergeCell ref="A13:BA13"/>
    <mergeCell ref="AJ4:AJ5"/>
    <mergeCell ref="AK4:AN4"/>
    <mergeCell ref="AO4:AR4"/>
    <mergeCell ref="AS4:AS5"/>
    <mergeCell ref="AT4:AV4"/>
    <mergeCell ref="AW4:AW5"/>
    <mergeCell ref="W4:W5"/>
    <mergeCell ref="X4:Z4"/>
    <mergeCell ref="AA4:AA5"/>
    <mergeCell ref="AB4:AE4"/>
    <mergeCell ref="AF4:AF5"/>
    <mergeCell ref="AG4:AI4"/>
    <mergeCell ref="A1:BA1"/>
    <mergeCell ref="A4:A6"/>
    <mergeCell ref="B4:E4"/>
    <mergeCell ref="F4:F5"/>
    <mergeCell ref="G4:I4"/>
    <mergeCell ref="J4:J5"/>
    <mergeCell ref="K4:M4"/>
    <mergeCell ref="O4:R4"/>
    <mergeCell ref="S4:S5"/>
    <mergeCell ref="T4:V4"/>
    <mergeCell ref="AX4:BA4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Пояснительная записка</vt:lpstr>
      <vt:lpstr>План учебного процесса и кабины</vt:lpstr>
      <vt:lpstr>Календарный график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Анжелика</dc:creator>
  <cp:lastModifiedBy>25-01</cp:lastModifiedBy>
  <cp:lastPrinted>2021-03-26T13:11:47Z</cp:lastPrinted>
  <dcterms:created xsi:type="dcterms:W3CDTF">2011-02-15T21:15:57Z</dcterms:created>
  <dcterms:modified xsi:type="dcterms:W3CDTF">2021-03-26T13:12:18Z</dcterms:modified>
</cp:coreProperties>
</file>